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JN OPĆINA 2024\KRAJOBRAZNO UREĐENJE ZELENOG OTOKA U PODRAVSKIM SESVETAMA\"/>
    </mc:Choice>
  </mc:AlternateContent>
  <xr:revisionPtr revIDLastSave="0" documentId="8_{FCD6119F-130A-4322-90F3-952D462AB56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NALOV" sheetId="1" r:id="rId1"/>
    <sheet name="REKAPITULACIJA" sheetId="2" r:id="rId2"/>
    <sheet name="PRIPREMNI RADOVI" sheetId="3" r:id="rId3"/>
    <sheet name="gragrađevinski radovi staza i d" sheetId="4" r:id="rId4"/>
    <sheet name="hortikultura" sheetId="5" r:id="rId5"/>
    <sheet name="oprema" sheetId="6" r:id="rId6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6" i="6" l="1"/>
  <c r="G12" i="6"/>
  <c r="G9" i="6"/>
  <c r="G6" i="6"/>
  <c r="D53" i="5"/>
  <c r="F53" i="5" s="1"/>
  <c r="D45" i="5"/>
  <c r="F45" i="5" s="1"/>
  <c r="F39" i="5"/>
  <c r="F38" i="5"/>
  <c r="F34" i="5"/>
  <c r="D30" i="5"/>
  <c r="D32" i="5" s="1"/>
  <c r="F29" i="5"/>
  <c r="F28" i="5"/>
  <c r="F27" i="5"/>
  <c r="F26" i="5"/>
  <c r="F25" i="5"/>
  <c r="F24" i="5"/>
  <c r="D20" i="5"/>
  <c r="F19" i="5"/>
  <c r="F18" i="5"/>
  <c r="F17" i="5"/>
  <c r="D14" i="5"/>
  <c r="D37" i="5" s="1"/>
  <c r="F37" i="5" s="1"/>
  <c r="F13" i="5"/>
  <c r="F12" i="5"/>
  <c r="F11" i="5"/>
  <c r="F10" i="5"/>
  <c r="F9" i="5"/>
  <c r="F8" i="5"/>
  <c r="F34" i="4"/>
  <c r="F32" i="4"/>
  <c r="D25" i="4"/>
  <c r="F25" i="4" s="1"/>
  <c r="F21" i="4"/>
  <c r="D5" i="4"/>
  <c r="D7" i="4" s="1"/>
  <c r="G13" i="3"/>
  <c r="G10" i="3"/>
  <c r="G7" i="3"/>
  <c r="D40" i="5" l="1"/>
  <c r="F40" i="5" s="1"/>
  <c r="D51" i="5"/>
  <c r="F51" i="5" s="1"/>
  <c r="G18" i="6"/>
  <c r="D8" i="2" s="1"/>
  <c r="E8" i="2" s="1"/>
  <c r="F36" i="4"/>
  <c r="G15" i="3"/>
  <c r="D5" i="2" s="1"/>
  <c r="E5" i="2" s="1"/>
  <c r="D43" i="5"/>
  <c r="F43" i="5" s="1"/>
  <c r="D41" i="5"/>
  <c r="F41" i="5" s="1"/>
  <c r="F47" i="5" s="1"/>
  <c r="F58" i="5" s="1"/>
  <c r="F60" i="5" s="1"/>
  <c r="D7" i="2" s="1"/>
  <c r="E7" i="2" s="1"/>
  <c r="F54" i="5"/>
  <c r="F59" i="5" s="1"/>
  <c r="D19" i="4"/>
  <c r="F19" i="4" s="1"/>
  <c r="D11" i="4"/>
  <c r="F11" i="4" s="1"/>
  <c r="D17" i="4"/>
  <c r="F17" i="4" s="1"/>
  <c r="D9" i="4"/>
  <c r="F9" i="4" s="1"/>
  <c r="D15" i="4"/>
  <c r="F15" i="4" s="1"/>
  <c r="D13" i="4"/>
  <c r="F13" i="4" s="1"/>
  <c r="D24" i="4"/>
  <c r="F24" i="4" s="1"/>
  <c r="F26" i="4" l="1"/>
  <c r="F37" i="4" s="1"/>
  <c r="D6" i="2" s="1"/>
  <c r="E6" i="2" l="1"/>
  <c r="D9" i="2"/>
  <c r="E9" i="2" s="1"/>
</calcChain>
</file>

<file path=xl/sharedStrings.xml><?xml version="1.0" encoding="utf-8"?>
<sst xmlns="http://schemas.openxmlformats.org/spreadsheetml/2006/main" count="250" uniqueCount="157">
  <si>
    <t>EKO ATRIJ j.d.o.o.</t>
  </si>
  <si>
    <t>Tina Ujevića 26</t>
  </si>
  <si>
    <t xml:space="preserve">Đurđevac </t>
  </si>
  <si>
    <t>e mail: zrinka.hodic@gmail.com</t>
  </si>
  <si>
    <t xml:space="preserve">tel: 098 586 595 </t>
  </si>
  <si>
    <t xml:space="preserve">  TROŠKOVNIK  </t>
  </si>
  <si>
    <t>idejno rješenje zelenog otoka na križanju</t>
  </si>
  <si>
    <t>TD  02/24</t>
  </si>
  <si>
    <t>INVESTITOR:</t>
  </si>
  <si>
    <t>OPĆINA PODRAVSKE SESVETE</t>
  </si>
  <si>
    <t xml:space="preserve">LOKACIJA : </t>
  </si>
  <si>
    <t>KČ.BR. 2 k.o. Podravske Sesvete</t>
  </si>
  <si>
    <t xml:space="preserve">DATUM: </t>
  </si>
  <si>
    <t>Ožujak, 2024.</t>
  </si>
  <si>
    <t xml:space="preserve">MJESTO: </t>
  </si>
  <si>
    <t>ĐURĐEVAC</t>
  </si>
  <si>
    <t>R E K A P I T U L A C I J A</t>
  </si>
  <si>
    <t>Red.
broj</t>
  </si>
  <si>
    <t>O p i s   r a d o v a</t>
  </si>
  <si>
    <t>jedinična mjera</t>
  </si>
  <si>
    <t xml:space="preserve">  cijena bez PDVa</t>
  </si>
  <si>
    <t xml:space="preserve">  cijena s PDVom</t>
  </si>
  <si>
    <t>1.</t>
  </si>
  <si>
    <t>PRIPREMNI RADOVI</t>
  </si>
  <si>
    <t>€</t>
  </si>
  <si>
    <t>2.</t>
  </si>
  <si>
    <t xml:space="preserve">GRAĐEVINSKI RADOVI </t>
  </si>
  <si>
    <t>3.</t>
  </si>
  <si>
    <t>HORTIKULTURA</t>
  </si>
  <si>
    <t>4.</t>
  </si>
  <si>
    <t>OPREMA</t>
  </si>
  <si>
    <t>UKUPNO:</t>
  </si>
  <si>
    <t>Jedinica
mjere</t>
  </si>
  <si>
    <t>Količina radova</t>
  </si>
  <si>
    <t>Jedinična  cijena</t>
  </si>
  <si>
    <t>Ukupna    cijena</t>
  </si>
  <si>
    <t>U cijeni svakog rada uključena sva potrebna sredstva za rad, postavljanje kontejnera, režijski troškovi privremenih priključaka, najma alata i prijevoznih sredstava, radne skele, sredstva za osiguranje ljudi, radnih sredstava i samog gradilišta. Za sve nepredviđene troškove koji mogu nastupiti, a izvan su opisanih troškova uključenih u cijenu radova, izvođač prije stvaranja troška mora tražiti odobrenje nadzora ili investitora. Izuzetak su situacije koje zahtijevaju neodložnu radnju s nepredviđenim troškovima, a bez koje bi se na gradilištu mogle dogoditi veće štete ili dodatni nepredviđeni veći troškovi.</t>
  </si>
  <si>
    <t>1.1.</t>
  </si>
  <si>
    <t>Geodetski radovi iskolčenja građevine prema projektu. Stvaka uključuje i izradu zapisnika iskolčenja kojeg izrađuje i ovjerava ovlaštena geodetska tvrtka.</t>
  </si>
  <si>
    <t>Obračun po kompletu</t>
  </si>
  <si>
    <t>komplet</t>
  </si>
  <si>
    <t>1.2.</t>
  </si>
  <si>
    <t>Uklanjanje postojeće urbane opreme- 1drvena kućica -knjižnica, 4 betonska postolja visine 1m s teglama, pergolica, niska fontana, klupe i sl.</t>
  </si>
  <si>
    <t xml:space="preserve">uklanjane predviđa: demontažu urbane opreme, iskop s temeljem opreme, utovar,odvoz i skladištenje iste.  Utovar i odvoz materijala na deponiju udljenu do 15 km- koju odredi investitor. Urbanu opremu skladištiti do ponovne upotrebe. </t>
  </si>
  <si>
    <t>kom</t>
  </si>
  <si>
    <t>1.3.</t>
  </si>
  <si>
    <t>Uklanjanje postojećih staza</t>
  </si>
  <si>
    <t>Uklanjane predviđa vađenje postojećih rubnjaka i te dotrajalog asfalta i posteljice do razine tla, utovar i odvoz materijala na deponiju udljenu do 15 km- koju odredi investitor. Poslije uklanjanja nivelirati i poravnati teren.</t>
  </si>
  <si>
    <r>
      <rPr>
        <sz val="11"/>
        <color rgb="FF000000"/>
        <rFont val="Arial"/>
        <family val="2"/>
        <charset val="1"/>
      </rPr>
      <t>m</t>
    </r>
    <r>
      <rPr>
        <vertAlign val="superscript"/>
        <sz val="11"/>
        <color rgb="FF000000"/>
        <rFont val="Arial"/>
        <family val="2"/>
        <charset val="1"/>
      </rPr>
      <t>2</t>
    </r>
  </si>
  <si>
    <t>UKUPNO 1.</t>
  </si>
  <si>
    <t>GRAĐEVINSKI RADOVI</t>
  </si>
  <si>
    <t>2.1.</t>
  </si>
  <si>
    <t>STAZE I OPLOČENJA</t>
  </si>
  <si>
    <t xml:space="preserve">širina staze sa rubnjakom  250 cm  x 26 m' </t>
  </si>
  <si>
    <t>opločenje</t>
  </si>
  <si>
    <t>suma</t>
  </si>
  <si>
    <r>
      <rPr>
        <sz val="11"/>
        <color rgb="FF000000"/>
        <rFont val="Arial"/>
        <family val="2"/>
        <charset val="1"/>
      </rPr>
      <t>Iskop u tlu C ktg u širokom otkopu u sloju 38 cm dubine. Od ukupne količine iskopa predvidjeti 95% strojnog i 5% ručnog iskopa. Materijal se deponira na gradilištu i koristi se za nasipanje zelenih površina ili utovar i odvoz na deponiju do 10 km. Obračun po m</t>
    </r>
    <r>
      <rPr>
        <vertAlign val="superscript"/>
        <sz val="11"/>
        <color rgb="FF000000"/>
        <rFont val="Arial"/>
        <family val="2"/>
        <charset val="1"/>
      </rPr>
      <t>3</t>
    </r>
    <r>
      <rPr>
        <sz val="11"/>
        <color rgb="FF000000"/>
        <rFont val="Arial"/>
        <family val="2"/>
        <charset val="1"/>
      </rPr>
      <t xml:space="preserve"> sraslog tla.</t>
    </r>
  </si>
  <si>
    <r>
      <rPr>
        <sz val="10"/>
        <rFont val="Arial"/>
        <family val="2"/>
        <charset val="1"/>
      </rPr>
      <t>m</t>
    </r>
    <r>
      <rPr>
        <vertAlign val="superscript"/>
        <sz val="10"/>
        <rFont val="Arial"/>
        <family val="2"/>
        <charset val="1"/>
      </rPr>
      <t>3</t>
    </r>
  </si>
  <si>
    <r>
      <rPr>
        <sz val="11"/>
        <color rgb="FF000000"/>
        <rFont val="Arial"/>
        <family val="2"/>
        <charset val="1"/>
      </rPr>
      <t>Iskop  humusa u sloju 13 cm debljine, deponiranje na deponiju unutar gradilišta, utovar i odvoz na deponiju do 10 km. Stavkom obuhvatiti i njegovo razastiranje i planiranje na deponiji. Obračun po m</t>
    </r>
    <r>
      <rPr>
        <vertAlign val="superscript"/>
        <sz val="11"/>
        <color rgb="FF000000"/>
        <rFont val="Arial"/>
        <family val="2"/>
        <charset val="1"/>
      </rPr>
      <t>3</t>
    </r>
    <r>
      <rPr>
        <sz val="11"/>
        <color rgb="FF000000"/>
        <rFont val="Arial"/>
        <family val="2"/>
        <charset val="1"/>
      </rPr>
      <t xml:space="preserve"> iskopanog humusa.</t>
    </r>
  </si>
  <si>
    <t xml:space="preserve"> </t>
  </si>
  <si>
    <t>2.2.</t>
  </si>
  <si>
    <r>
      <rPr>
        <sz val="11"/>
        <rFont val="Arial"/>
        <family val="2"/>
        <charset val="1"/>
      </rPr>
      <t>Fino planiranje i zbijanje posteljice do SZ=100% i Ms=20 MPa za zemljane materijale. Obračun po m</t>
    </r>
    <r>
      <rPr>
        <vertAlign val="superscript"/>
        <sz val="11"/>
        <rFont val="Arial"/>
        <family val="2"/>
        <charset val="1"/>
      </rPr>
      <t>2</t>
    </r>
    <r>
      <rPr>
        <sz val="11"/>
        <rFont val="Arial"/>
        <family val="2"/>
        <charset val="1"/>
      </rPr>
      <t xml:space="preserve"> uređene posteljice.</t>
    </r>
  </si>
  <si>
    <r>
      <rPr>
        <sz val="10"/>
        <rFont val="Arial"/>
        <family val="2"/>
        <charset val="1"/>
      </rPr>
      <t>m</t>
    </r>
    <r>
      <rPr>
        <vertAlign val="superscript"/>
        <sz val="10"/>
        <rFont val="Arial"/>
        <family val="2"/>
        <charset val="1"/>
      </rPr>
      <t>2</t>
    </r>
  </si>
  <si>
    <t>2.3.</t>
  </si>
  <si>
    <r>
      <rPr>
        <sz val="11"/>
        <rFont val="Arial"/>
        <family val="2"/>
        <charset val="1"/>
      </rPr>
      <t>Nabava, doprema i ugradnja šljunka granulacije od 31,5-60mm u donji nosivi sloj konstrukcije staza. Pod pješačkim površinama u sloju debljine 15 cm, uz zbijanje do Ms=40 MPa i SZ=100%. Obračun po m</t>
    </r>
    <r>
      <rPr>
        <vertAlign val="superscript"/>
        <sz val="11"/>
        <rFont val="Arial"/>
        <family val="2"/>
        <charset val="1"/>
      </rPr>
      <t>3</t>
    </r>
    <r>
      <rPr>
        <sz val="11"/>
        <rFont val="Arial"/>
        <family val="2"/>
        <charset val="1"/>
      </rPr>
      <t xml:space="preserve"> zbijenog sloja.</t>
    </r>
  </si>
  <si>
    <t>2.4.</t>
  </si>
  <si>
    <r>
      <rPr>
        <sz val="11"/>
        <rFont val="Arial"/>
        <family val="2"/>
        <charset val="1"/>
      </rPr>
      <t>Nabava, doprema i ugradnja tučenca ili šljunka granulacije od 0-31,5mm u gornji nosivi sloj konstrukcije staza. Pod pješačkim površinama u sloju debljine 10 cm, uz zbijanje do Ms=40 MPa i SZ=100%. Obračun po m</t>
    </r>
    <r>
      <rPr>
        <vertAlign val="superscript"/>
        <sz val="11"/>
        <rFont val="Arial"/>
        <family val="2"/>
        <charset val="1"/>
      </rPr>
      <t>3</t>
    </r>
    <r>
      <rPr>
        <sz val="11"/>
        <rFont val="Arial"/>
        <family val="2"/>
        <charset val="1"/>
      </rPr>
      <t xml:space="preserve"> zbijenog sloja.</t>
    </r>
  </si>
  <si>
    <t>2.5.</t>
  </si>
  <si>
    <t>Nabava, doprema i ugradnja pijeska u podlogu konstrukcije staza. Pod pješačkim površinama u sloju debljine 3cm. Sloj izravnati letvom.</t>
  </si>
  <si>
    <t>2.6.</t>
  </si>
  <si>
    <t xml:space="preserve">Nabava, doprema i postavljanje geotekstila, na pripremljeno temeljno tlo. Geotekstil se postavlja kako bi razdvojio dva materijala čija se svojstva bitno razlikuju i povećao nosovost temeljnog tla. Upotrijebiti geotekstil mase 150-200 g/m2, te ga postaviti odmotavanjem role neposredno na pripremljeno tlo. </t>
  </si>
  <si>
    <t>2.7.</t>
  </si>
  <si>
    <r>
      <rPr>
        <sz val="11"/>
        <rFont val="Arial"/>
        <family val="2"/>
        <charset val="1"/>
      </rPr>
      <t xml:space="preserve">Nabava, doprema i ugradnja betonskog rubnjaka 6/20/100 cm. Betonski rubnjaci dobavljaju se kao gotovi betonski elementi koji trebaju zadovoljavati slijedeće uvjete: Marka betona mora biti minimum C25/30. Gotovi betonski elementi moraju imati ravne bridove, otporan je na smrzavanje i soli za odmrzavanje u 50 ciklusa. </t>
    </r>
    <r>
      <rPr>
        <sz val="11"/>
        <color rgb="FF000000"/>
        <rFont val="Arial"/>
        <family val="2"/>
        <charset val="1"/>
      </rPr>
      <t>Rubnjaci se ugrađuju po pravcu i niveleti na betonsku podlogu C12/15.</t>
    </r>
    <r>
      <rPr>
        <sz val="11"/>
        <rFont val="Arial"/>
        <family val="2"/>
        <charset val="1"/>
      </rPr>
      <t xml:space="preserve"> Spojnice ispuniti cementnim mortom 1:2 i fugirati. Ugrađeni rubnjak ne smije imati pukotine niti bilo kakva druga oštećenja. </t>
    </r>
    <r>
      <rPr>
        <sz val="11"/>
        <color rgb="FF000000"/>
        <rFont val="Arial"/>
        <family val="2"/>
        <charset val="1"/>
      </rPr>
      <t>Ova stavka za izradu rubnjaka od gotovih betonskih elemenata obuhvaća:
- dobava gotovih betonskih elemenata rubnjaka,
- priprema podloge s potrebnim iskopom ili    nasipavanjem i nabijanjem,
- izrada i ugradba betona podloge sa obradom i oplatom,
- polaganje rubnjaka u beton po pravcu i niveleti.
- svi prevozi i prenosi betona i pomoćnog materijala
- zalijevanje spojnica cementnim mortom 1:4,
- njega betona,</t>
    </r>
    <r>
      <rPr>
        <sz val="11"/>
        <rFont val="Arial"/>
        <family val="2"/>
        <charset val="1"/>
      </rPr>
      <t xml:space="preserve"> Obračun po m' ugrađenog rubnjaka.</t>
    </r>
  </si>
  <si>
    <t>m'</t>
  </si>
  <si>
    <t>2.8.</t>
  </si>
  <si>
    <r>
      <rPr>
        <sz val="11"/>
        <rFont val="Arial"/>
        <family val="2"/>
        <charset val="1"/>
      </rPr>
      <t>Dobava, doprema i polaganje nearmiranih betonskih blokova debljine 8 cm, izrađeni od 2 sloja- nosivog i habajućeg. Beton se integralno hidrofobira dodavanjem specijalnog dodatka za postizanje svojstava hidrofobnosti i naknadno</t>
    </r>
    <r>
      <rPr>
        <sz val="12"/>
        <rFont val="Arial"/>
        <family val="2"/>
        <charset val="1"/>
      </rPr>
      <t xml:space="preserve"> </t>
    </r>
    <r>
      <rPr>
        <sz val="11"/>
        <rFont val="Arial"/>
        <family val="2"/>
        <charset val="1"/>
      </rPr>
      <t>se može impregnira</t>
    </r>
    <r>
      <rPr>
        <sz val="12"/>
        <rFont val="Arial"/>
        <family val="2"/>
        <charset val="1"/>
      </rPr>
      <t>ti</t>
    </r>
    <r>
      <rPr>
        <sz val="11"/>
        <rFont val="Arial"/>
        <family val="2"/>
        <charset val="1"/>
      </rPr>
      <t xml:space="preserve"> sa zaštitnim slojem. Impregnirana površina otporna je na prljavštinu i mrlje, sprečava upijanje vode i ulja. Na impregniranoj površini ne stvara se vidljivi film, bezbojna je nakon sušenja. Ploče su sukladne normi HRN EN 133</t>
    </r>
    <r>
      <rPr>
        <sz val="12"/>
        <rFont val="Arial"/>
        <family val="2"/>
        <charset val="1"/>
      </rPr>
      <t>8</t>
    </r>
    <r>
      <rPr>
        <sz val="11"/>
        <rFont val="Arial"/>
        <family val="2"/>
        <charset val="1"/>
      </rPr>
      <t>:2004, HRN EN 13</t>
    </r>
    <r>
      <rPr>
        <sz val="12"/>
        <rFont val="Arial"/>
        <family val="2"/>
        <charset val="1"/>
      </rPr>
      <t>38</t>
    </r>
    <r>
      <rPr>
        <sz val="11"/>
        <rFont val="Arial"/>
        <family val="2"/>
        <charset val="1"/>
      </rPr>
      <t>:2004/AC:2007, što podrazumjeva zadovoljenje visokih trajnosnih svojstava ( mehanička otpornost, otpornost na djelovanje mraza i soli, otpornost na habanje, vodonepropusnost i protukliznost ). Ploče se polažu na sloj pijeska na već izvedenu tamponsku podlogu. Reške se zapunjavaju kvarcnim pijeskom 0-2 mm uz nabijanje  gumenim čekićem, a spojnice se zapunjavaju pijeskom. Za popunjavanje spojnica koristiti se metlom, a nakon čišćenja površine, istu obilno zaliti vodom. Nakon ponovnog čišćenja površine izvrši se zbijanje vibropločom sa gumenom navlakom. Slijedi završno popunjavanje reški pijeskom i čišćenje površine. Obračun po m</t>
    </r>
    <r>
      <rPr>
        <vertAlign val="superscript"/>
        <sz val="11"/>
        <rFont val="Arial"/>
        <family val="2"/>
        <charset val="1"/>
      </rPr>
      <t>2</t>
    </r>
    <r>
      <rPr>
        <sz val="11"/>
        <rFont val="Arial"/>
        <family val="2"/>
        <charset val="1"/>
      </rPr>
      <t xml:space="preserve"> ugrađenih opločnika.                Napomena: debljina opločnika je 8cm, raznih dimenzija: 60x40 cm, siva- 82% + 60x15cm, antracit -13,5% +  15x15 cm, antracit - 44%, otporna na habanje, smrzavanje i sol, protuklizna, garancija 2 godine  u  boji prema nacrtu. Shema polaganja prema nacrtu i u uputama proizvođača i projektanta:</t>
    </r>
  </si>
  <si>
    <t>samoborka herkules šema s58</t>
  </si>
  <si>
    <t>Dimenzije  40x60x8 -60 % I 40x40 -40 % u sivoj boji</t>
  </si>
  <si>
    <t>Dimenzije  15x15x8 u  oker žuto bijela boji</t>
  </si>
  <si>
    <t>OBNOVA OLTARA</t>
  </si>
  <si>
    <t>2.9.</t>
  </si>
  <si>
    <t>Poravak kovanih vrata dimenzija 80 x 60cm debljine kovanih cijevi 3 cm obuhvaća: izmjenu 2 postojeća panta , te dodavanje trećeg panta na kovana vrata na ulazu. Uklanjanje hrđe i bojanje vrata. Montaža obnovljenih vrata.</t>
  </si>
  <si>
    <t>2.10.</t>
  </si>
  <si>
    <t>Fasaderski radovi  obuhvaćaju: Čišćenje postojeće fasade tlačnom čistilicom, krpanje postojećih oštećenja žbukanjem i gletanjem te nanošenjem silikatne žbuke. Ponovno premazivanje fasade zavšnim slojem silikatne boje po izboru investitora. Oltar je tloctra 10 m2 natkriven krovom i sa stražnje strane ima lučni zid visine 3 m, a sa ostale 3 strane ima zidove s velikim polukružnim otvorima i 2 stupa.</t>
  </si>
  <si>
    <t>UKUPNO 2.</t>
  </si>
  <si>
    <t>UKUPNO 1. + 2.</t>
  </si>
  <si>
    <t>3.1.</t>
  </si>
  <si>
    <t>SADNJA BILJA:</t>
  </si>
  <si>
    <t>GRMLJE</t>
  </si>
  <si>
    <t>Nabava i doprema ukrasnih grmova uzgojenih na vrtlarski način, kontejnerske proizvodnje i čitljive etikete. Minimalno u posudi C3. Predviđeno bilje je:</t>
  </si>
  <si>
    <t>Spiraea bumalda</t>
  </si>
  <si>
    <t>Potentilla fruticosa -žuti cvijet</t>
  </si>
  <si>
    <t>Potentilla fruticosa 'Abbotswood'- bijeli cvijet</t>
  </si>
  <si>
    <t>Deutzia gracilis 'Nikko'</t>
  </si>
  <si>
    <t>5.</t>
  </si>
  <si>
    <t xml:space="preserve">Thuja occ. 'Danica' </t>
  </si>
  <si>
    <t>6.</t>
  </si>
  <si>
    <t>Ilex cernuta</t>
  </si>
  <si>
    <t>Ukupno:</t>
  </si>
  <si>
    <t>DRVEĆE -promjer debla 10/12</t>
  </si>
  <si>
    <t xml:space="preserve">5. </t>
  </si>
  <si>
    <t>Robinia pseudoaccacia 'Umbraclifera'</t>
  </si>
  <si>
    <t xml:space="preserve">6. </t>
  </si>
  <si>
    <t>Photinia topiari -stablo</t>
  </si>
  <si>
    <t xml:space="preserve">7. </t>
  </si>
  <si>
    <t>Magnolia stelata</t>
  </si>
  <si>
    <t>TRAJNICE</t>
  </si>
  <si>
    <t>Nabava i doprema ukrasnih trajnica uzgojenih na vrtlarski način, kontejnerske proizvodnje i čitljive etikete u posudi p9- p12.  Predviđeno bilje je:</t>
  </si>
  <si>
    <t>8.</t>
  </si>
  <si>
    <t>Perovksia</t>
  </si>
  <si>
    <t>9.</t>
  </si>
  <si>
    <t>Carex oshimensis 'Evergold'/ Sesleria</t>
  </si>
  <si>
    <t>10.</t>
  </si>
  <si>
    <t xml:space="preserve">Hakonechloa macra </t>
  </si>
  <si>
    <t>11.</t>
  </si>
  <si>
    <t>Iberis sempervirens</t>
  </si>
  <si>
    <t>12.</t>
  </si>
  <si>
    <t>Alchemilla mollis</t>
  </si>
  <si>
    <t>13.</t>
  </si>
  <si>
    <t>Echinacea 'White Swan'</t>
  </si>
  <si>
    <t>Ukupno biljke:</t>
  </si>
  <si>
    <t>cvijetne gredice</t>
  </si>
  <si>
    <t>m2</t>
  </si>
  <si>
    <t>Priprema sadnih gredica - po potrebi iskop sloja terena 5 do 15 cm uz uklanjanje korova i otpadnog materijala, otvaranje zbijenog sloja tla i navozom 15 cm kvalitetnog vrtnog tla s mješavinom humusa (udio 10% ), grubo i fino ručno planiranje tla.</t>
  </si>
  <si>
    <t>Kopanje jama prema veličini kontejnera, podrezivanje korjena i krošnje, te sadnja sa stavljanjem komposta uz račun 3 l/jama i polimera (3g/jama), zatrpavanje i zalijevanje sa 20 l vode po m2 zasađene površine.</t>
  </si>
  <si>
    <t>grmlje</t>
  </si>
  <si>
    <t>drveće</t>
  </si>
  <si>
    <r>
      <rPr>
        <sz val="11"/>
        <rFont val="Arial"/>
        <family val="2"/>
        <charset val="1"/>
      </rPr>
      <t xml:space="preserve">stupovi za drveće dužine 250 cm, min. </t>
    </r>
    <r>
      <rPr>
        <sz val="11"/>
        <rFont val="Calibri"/>
        <family val="2"/>
        <charset val="1"/>
      </rPr>
      <t>ø 6cm</t>
    </r>
  </si>
  <si>
    <t>trajnice</t>
  </si>
  <si>
    <t xml:space="preserve">Nabava preparata - agrikulturni polimer sa svojstvom usvajanja vode i njenog postepenog otpuštanja, prema potrebama biljke. </t>
  </si>
  <si>
    <t>kg</t>
  </si>
  <si>
    <t>7.</t>
  </si>
  <si>
    <t>Nabava komposta ili visokokvalitetne višekomponentne vrtne zemlje sastavljene od treseta, bio vlakana i prirodnog gnojiva. Supstrat sadrži dovoljno minerala i hranjivih tvari koje potiću rast i cvjetanje sa dugotrajnim učinkom.</t>
  </si>
  <si>
    <t>lit</t>
  </si>
  <si>
    <t xml:space="preserve">Nabava i razastiranje mulcha na gredice u sloju od 2 cm </t>
  </si>
  <si>
    <t>m3</t>
  </si>
  <si>
    <t>UKUPNO SADNJA BILJKE:</t>
  </si>
  <si>
    <t>3.2.</t>
  </si>
  <si>
    <t>ZATRAVLJIVANJE</t>
  </si>
  <si>
    <t>Nivelacija terena (po potrebi iskop sloja terena do 5 cm uz uklanjanje korova i otpadnog materijala, i navoz do 10 cm kvalitetnog propusnog vrtnog tla, bez sjemena korova, s mješavinom humusa (udio 10% ), grubo i fino planiranje i sabijanje tla za travnjak.</t>
  </si>
  <si>
    <r>
      <rPr>
        <sz val="11"/>
        <color rgb="FF000000"/>
        <rFont val="Arial"/>
        <family val="2"/>
        <charset val="1"/>
      </rPr>
      <t>m</t>
    </r>
    <r>
      <rPr>
        <vertAlign val="superscript"/>
        <sz val="11"/>
        <rFont val="Arial"/>
        <family val="2"/>
        <charset val="1"/>
      </rPr>
      <t>3</t>
    </r>
  </si>
  <si>
    <t xml:space="preserve">Nabava i sjetva travne smjese za parkovne površine u količini 0,03 kg/m2  uz dodatak mineralnog gnojiva (NPK 15-15-15) 15 g/m2 . Prekrivanje humusnom zemljom u sloju od 1 cm, valjanje, jednokratno inicijalno zalijevanje. Obračun po m2 obrađene površine. </t>
  </si>
  <si>
    <r>
      <rPr>
        <sz val="11"/>
        <color rgb="FF000000"/>
        <rFont val="Arial"/>
        <family val="2"/>
        <charset val="1"/>
      </rPr>
      <t>m</t>
    </r>
    <r>
      <rPr>
        <vertAlign val="superscript"/>
        <sz val="11"/>
        <rFont val="Arial"/>
        <family val="2"/>
        <charset val="1"/>
      </rPr>
      <t>2</t>
    </r>
  </si>
  <si>
    <t>Ukupno zatravnjivanje:</t>
  </si>
  <si>
    <t>REKAPITULACIJA</t>
  </si>
  <si>
    <t>SADNJA BILJA</t>
  </si>
  <si>
    <t>UKUPNO 3.</t>
  </si>
  <si>
    <t>URBANA OPREMA</t>
  </si>
  <si>
    <t>KLUPE</t>
  </si>
  <si>
    <t>Nabava, dostava i postavljanje drvene klupe za sjedenje s metalnim nogama i drvenim sjedištem . Klupa je konstrukcije sjedala od letvica od impregniraog drva koje su pričvršćene na crne metalne noge. Drvene letvice su zaštićene impregnacijskim lakom u tri sloja, lazura u boji bor. Vijci su od nehrđajućeg čelika i/ili vijci prekriveni plastičnim čepovima. Klupa se postavlja na opločnike prema nacrtu.</t>
  </si>
  <si>
    <t>KUČICA ZA KNJIGE</t>
  </si>
  <si>
    <t>Obnova kućice za knjige se sastoji od nabave i izmjene daski sa impregnitanim stupovima od greda 20x20 i obojanih u crno. Nabava i ugradnja metalnih nosača za stupove. Izmjena krovišta kućice s novim limenim pokrovom. Montaža obnovljene knjižnice na metalne nosače na  lokaciju prema nacrtu</t>
  </si>
  <si>
    <t>FONTANA</t>
  </si>
  <si>
    <t>Nabava , dostava i montaža ulične fontane modernog izgleda prema nacrtu</t>
  </si>
  <si>
    <t>OSTALA OPREMA</t>
  </si>
  <si>
    <t>Dovoz sa skladišta koševa i stalka za bicikle te postavljanje na lokaciju prema projektu.</t>
  </si>
  <si>
    <t>UKUPNO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</si>
</sst>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* #,##0.00&quot;      &quot;;\-* #,##0.00&quot;      &quot;;* \-#&quot;      &quot;;@\ "/>
    <numFmt numFmtId="165" formatCode="* #,##0.00&quot; kn &quot;;\-* #,##0.00&quot; kn &quot;;* \-#&quot; kn &quot;;@\ "/>
    <numFmt numFmtId="166" formatCode="[$-41A]#,##0.00&quot;     &quot;;[Red]\-#,##0.00&quot;     &quot;"/>
    <numFmt numFmtId="167" formatCode="#,##0.00\ [$EUR];[Red]\-#,##0.00\ [$EUR]"/>
    <numFmt numFmtId="168" formatCode="#,##0.00\ [$€-1]"/>
    <numFmt numFmtId="169" formatCode="#,##0.00;[Red]#,##0.00"/>
    <numFmt numFmtId="170" formatCode="dd/mm/yy"/>
    <numFmt numFmtId="171" formatCode="#,##0.00\ [$€-424];[Red]\-#,##0.00\ [$€-424]"/>
    <numFmt numFmtId="172" formatCode="0\ ;\-0\ "/>
    <numFmt numFmtId="173" formatCode="&quot;Naziv: &quot;0"/>
  </numFmts>
  <fonts count="33">
    <font>
      <sz val="11"/>
      <color rgb="FF000000"/>
      <name val="Calibri"/>
      <family val="2"/>
      <charset val="1"/>
    </font>
    <font>
      <sz val="10"/>
      <name val="Arial"/>
      <family val="2"/>
      <charset val="238"/>
    </font>
    <font>
      <sz val="10"/>
      <name val="Arial"/>
      <family val="2"/>
      <charset val="1"/>
    </font>
    <font>
      <sz val="10"/>
      <name val="Arial CE"/>
      <family val="2"/>
      <charset val="1"/>
    </font>
    <font>
      <sz val="10"/>
      <color rgb="FF000000"/>
      <name val="Arial"/>
      <family val="2"/>
      <charset val="1"/>
    </font>
    <font>
      <sz val="10"/>
      <name val="Arial"/>
      <charset val="1"/>
    </font>
    <font>
      <sz val="11"/>
      <name val="Arial"/>
      <family val="1"/>
      <charset val="1"/>
    </font>
    <font>
      <sz val="11"/>
      <name val="Arial Narrow"/>
      <family val="2"/>
      <charset val="1"/>
    </font>
    <font>
      <sz val="11"/>
      <color rgb="FF000000"/>
      <name val="Arial Narrow"/>
      <family val="2"/>
      <charset val="1"/>
    </font>
    <font>
      <sz val="10"/>
      <name val="MS Sans Serif"/>
      <charset val="1"/>
    </font>
    <font>
      <sz val="12"/>
      <color rgb="FF000000"/>
      <name val="Arial"/>
      <family val="2"/>
      <charset val="1"/>
    </font>
    <font>
      <sz val="14"/>
      <color rgb="FF000000"/>
      <name val="Swis721 BlkEx BT"/>
      <family val="2"/>
      <charset val="1"/>
    </font>
    <font>
      <b/>
      <sz val="28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Times New Roman"/>
      <charset val="1"/>
    </font>
    <font>
      <b/>
      <sz val="11"/>
      <name val="Times New Roman"/>
      <charset val="1"/>
    </font>
    <font>
      <sz val="11"/>
      <color rgb="FF333333"/>
      <name val="Arial"/>
      <family val="2"/>
      <charset val="1"/>
    </font>
    <font>
      <vertAlign val="superscript"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vertAlign val="superscript"/>
      <sz val="10"/>
      <name val="Arial"/>
      <family val="2"/>
      <charset val="1"/>
    </font>
    <font>
      <vertAlign val="superscript"/>
      <sz val="11"/>
      <name val="Arial"/>
      <family val="2"/>
      <charset val="1"/>
    </font>
    <font>
      <sz val="12"/>
      <name val="Arial"/>
      <family val="2"/>
      <charset val="1"/>
    </font>
    <font>
      <sz val="11"/>
      <color rgb="FFC9211E"/>
      <name val="Arial"/>
      <family val="2"/>
      <charset val="1"/>
    </font>
    <font>
      <u/>
      <sz val="11"/>
      <name val="Arial"/>
      <family val="2"/>
      <charset val="1"/>
    </font>
    <font>
      <sz val="11"/>
      <name val="Calibri"/>
      <family val="2"/>
      <charset val="1"/>
    </font>
    <font>
      <b/>
      <u/>
      <sz val="11"/>
      <name val="Arial"/>
      <family val="2"/>
      <charset val="1"/>
    </font>
    <font>
      <b/>
      <u/>
      <sz val="12"/>
      <name val="Arial"/>
      <family val="2"/>
      <charset val="1"/>
    </font>
    <font>
      <sz val="11"/>
      <name val="Arial"/>
      <family val="2"/>
      <charset val="238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99CCFF"/>
        <bgColor rgb="FF93CDDD"/>
      </patternFill>
    </fill>
    <fill>
      <patternFill patternType="solid">
        <fgColor rgb="FFFFFFCC"/>
        <bgColor rgb="FFEBF1DE"/>
      </patternFill>
    </fill>
    <fill>
      <patternFill patternType="solid">
        <fgColor rgb="FFEBF1DE"/>
        <bgColor rgb="FFDDE8CB"/>
      </patternFill>
    </fill>
    <fill>
      <patternFill patternType="solid">
        <fgColor rgb="FFDDE8CB"/>
        <bgColor rgb="FFEBF1DE"/>
      </patternFill>
    </fill>
    <fill>
      <patternFill patternType="solid">
        <fgColor rgb="FF93CDDD"/>
        <bgColor rgb="FF99CCFF"/>
      </patternFill>
    </fill>
    <fill>
      <patternFill patternType="solid">
        <fgColor rgb="FFC0C0C0"/>
        <bgColor rgb="FFB2B2B2"/>
      </patternFill>
    </fill>
    <fill>
      <patternFill patternType="solid">
        <fgColor rgb="FFFF8080"/>
        <bgColor rgb="FFFF99CC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slantDashDot">
        <color rgb="FF4F6228"/>
      </left>
      <right/>
      <top style="slantDashDot">
        <color rgb="FF4F6228"/>
      </top>
      <bottom/>
      <diagonal/>
    </border>
    <border>
      <left/>
      <right/>
      <top style="slantDashDot">
        <color rgb="FF4F6228"/>
      </top>
      <bottom/>
      <diagonal/>
    </border>
    <border>
      <left style="slantDashDot">
        <color rgb="FF4F6228"/>
      </left>
      <right/>
      <top/>
      <bottom/>
      <diagonal/>
    </border>
    <border>
      <left/>
      <right style="slantDashDot">
        <color rgb="FF4F622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54">
    <xf numFmtId="0" fontId="0" fillId="0" borderId="0"/>
    <xf numFmtId="164" fontId="32" fillId="0" borderId="0" applyBorder="0" applyProtection="0"/>
    <xf numFmtId="0" fontId="32" fillId="2" borderId="0" applyBorder="0" applyProtection="0"/>
    <xf numFmtId="0" fontId="1" fillId="0" borderId="0"/>
    <xf numFmtId="0" fontId="2" fillId="0" borderId="0"/>
    <xf numFmtId="0" fontId="32" fillId="3" borderId="1" applyProtection="0"/>
    <xf numFmtId="164" fontId="2" fillId="0" borderId="0" applyBorder="0" applyProtection="0"/>
    <xf numFmtId="164" fontId="32" fillId="0" borderId="0" applyBorder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4" fontId="2" fillId="0" borderId="0">
      <alignment horizontal="justify" vertical="top"/>
    </xf>
    <xf numFmtId="0" fontId="2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7" fillId="0" borderId="0">
      <protection locked="0"/>
    </xf>
    <xf numFmtId="0" fontId="8" fillId="0" borderId="0"/>
    <xf numFmtId="0" fontId="4" fillId="0" borderId="0"/>
    <xf numFmtId="0" fontId="9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32" fillId="0" borderId="0" applyBorder="0" applyProtection="0"/>
    <xf numFmtId="165" fontId="32" fillId="0" borderId="0" applyBorder="0" applyProtection="0"/>
    <xf numFmtId="165" fontId="32" fillId="0" borderId="0" applyBorder="0" applyProtection="0"/>
    <xf numFmtId="165" fontId="32" fillId="0" borderId="0" applyBorder="0" applyProtection="0"/>
    <xf numFmtId="165" fontId="32" fillId="0" borderId="0" applyBorder="0" applyProtection="0"/>
    <xf numFmtId="165" fontId="32" fillId="0" borderId="0" applyBorder="0" applyProtection="0"/>
    <xf numFmtId="165" fontId="32" fillId="0" borderId="0" applyBorder="0" applyProtection="0"/>
    <xf numFmtId="164" fontId="32" fillId="0" borderId="0" applyBorder="0" applyProtection="0"/>
    <xf numFmtId="164" fontId="32" fillId="0" borderId="0" applyBorder="0" applyProtection="0"/>
    <xf numFmtId="164" fontId="32" fillId="0" borderId="0" applyBorder="0" applyProtection="0"/>
    <xf numFmtId="166" fontId="32" fillId="0" borderId="0" applyBorder="0" applyProtection="0"/>
    <xf numFmtId="164" fontId="32" fillId="0" borderId="0" applyBorder="0" applyProtection="0"/>
    <xf numFmtId="164" fontId="32" fillId="0" borderId="0" applyBorder="0" applyProtection="0"/>
    <xf numFmtId="164" fontId="32" fillId="0" borderId="0" applyBorder="0" applyProtection="0"/>
    <xf numFmtId="164" fontId="32" fillId="0" borderId="0" applyBorder="0" applyProtection="0"/>
  </cellStyleXfs>
  <cellXfs count="318">
    <xf numFmtId="0" fontId="0" fillId="0" borderId="0" xfId="0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4" borderId="0" xfId="0" applyFont="1" applyFill="1" applyAlignment="1">
      <alignment horizontal="left"/>
    </xf>
    <xf numFmtId="0" fontId="10" fillId="4" borderId="0" xfId="0" applyFont="1" applyFill="1"/>
    <xf numFmtId="0" fontId="14" fillId="0" borderId="0" xfId="0" applyFont="1"/>
    <xf numFmtId="0" fontId="13" fillId="0" borderId="0" xfId="0" applyFont="1" applyAlignment="1">
      <alignment horizontal="left" vertical="center"/>
    </xf>
    <xf numFmtId="0" fontId="13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7" fontId="15" fillId="0" borderId="0" xfId="0" applyNumberFormat="1" applyFont="1"/>
    <xf numFmtId="0" fontId="15" fillId="0" borderId="0" xfId="0" applyFont="1"/>
    <xf numFmtId="49" fontId="16" fillId="7" borderId="6" xfId="11" applyNumberFormat="1" applyFont="1" applyFill="1" applyBorder="1" applyAlignment="1">
      <alignment horizontal="center" vertical="center" wrapText="1"/>
    </xf>
    <xf numFmtId="0" fontId="16" fillId="7" borderId="6" xfId="6" applyNumberFormat="1" applyFont="1" applyFill="1" applyBorder="1" applyAlignment="1" applyProtection="1">
      <alignment horizontal="center" vertical="center" wrapText="1"/>
    </xf>
    <xf numFmtId="167" fontId="16" fillId="7" borderId="6" xfId="6" applyNumberFormat="1" applyFont="1" applyFill="1" applyBorder="1" applyAlignment="1" applyProtection="1">
      <alignment horizontal="center" vertical="center" wrapText="1"/>
    </xf>
    <xf numFmtId="0" fontId="16" fillId="0" borderId="6" xfId="11" applyFont="1" applyBorder="1" applyAlignment="1">
      <alignment horizontal="center"/>
    </xf>
    <xf numFmtId="49" fontId="16" fillId="0" borderId="6" xfId="11" applyNumberFormat="1" applyFont="1" applyBorder="1" applyAlignment="1">
      <alignment wrapText="1"/>
    </xf>
    <xf numFmtId="0" fontId="17" fillId="0" borderId="6" xfId="11" applyFont="1" applyBorder="1" applyAlignment="1">
      <alignment horizontal="center"/>
    </xf>
    <xf numFmtId="167" fontId="16" fillId="0" borderId="6" xfId="11" applyNumberFormat="1" applyFont="1" applyBorder="1" applyAlignment="1">
      <alignment horizontal="center" wrapText="1"/>
    </xf>
    <xf numFmtId="167" fontId="16" fillId="0" borderId="6" xfId="6" applyNumberFormat="1" applyFont="1" applyBorder="1" applyAlignment="1" applyProtection="1">
      <alignment horizontal="justify" wrapText="1"/>
    </xf>
    <xf numFmtId="49" fontId="15" fillId="0" borderId="6" xfId="11" applyNumberFormat="1" applyFont="1" applyBorder="1" applyAlignment="1">
      <alignment horizontal="center" wrapText="1"/>
    </xf>
    <xf numFmtId="0" fontId="15" fillId="0" borderId="6" xfId="0" applyFont="1" applyBorder="1" applyAlignment="1">
      <alignment wrapText="1"/>
    </xf>
    <xf numFmtId="0" fontId="18" fillId="0" borderId="6" xfId="11" applyFont="1" applyBorder="1" applyAlignment="1">
      <alignment horizontal="center"/>
    </xf>
    <xf numFmtId="168" fontId="15" fillId="0" borderId="6" xfId="0" applyNumberFormat="1" applyFont="1" applyBorder="1"/>
    <xf numFmtId="168" fontId="15" fillId="0" borderId="6" xfId="6" applyNumberFormat="1" applyFont="1" applyBorder="1" applyAlignment="1" applyProtection="1">
      <alignment horizontal="right" wrapText="1"/>
    </xf>
    <xf numFmtId="0" fontId="15" fillId="0" borderId="6" xfId="0" applyFont="1" applyBorder="1" applyAlignment="1">
      <alignment horizontal="left" wrapText="1"/>
    </xf>
    <xf numFmtId="168" fontId="15" fillId="0" borderId="6" xfId="0" applyNumberFormat="1" applyFont="1" applyBorder="1" applyAlignment="1">
      <alignment horizontal="right"/>
    </xf>
    <xf numFmtId="49" fontId="17" fillId="8" borderId="6" xfId="11" applyNumberFormat="1" applyFont="1" applyFill="1" applyBorder="1" applyAlignment="1">
      <alignment horizontal="center" wrapText="1"/>
    </xf>
    <xf numFmtId="0" fontId="16" fillId="8" borderId="6" xfId="11" applyFont="1" applyFill="1" applyBorder="1" applyAlignment="1">
      <alignment horizontal="justify" wrapText="1"/>
    </xf>
    <xf numFmtId="0" fontId="19" fillId="8" borderId="6" xfId="11" applyFont="1" applyFill="1" applyBorder="1" applyAlignment="1">
      <alignment horizontal="center"/>
    </xf>
    <xf numFmtId="168" fontId="16" fillId="8" borderId="6" xfId="11" applyNumberFormat="1" applyFont="1" applyFill="1" applyBorder="1" applyAlignment="1">
      <alignment horizontal="right"/>
    </xf>
    <xf numFmtId="168" fontId="16" fillId="8" borderId="6" xfId="6" applyNumberFormat="1" applyFont="1" applyFill="1" applyBorder="1" applyAlignment="1" applyProtection="1">
      <alignment horizontal="right" wrapText="1"/>
    </xf>
    <xf numFmtId="4" fontId="15" fillId="0" borderId="0" xfId="0" applyNumberFormat="1" applyFont="1" applyAlignment="1">
      <alignment horizontal="center"/>
    </xf>
    <xf numFmtId="168" fontId="15" fillId="0" borderId="0" xfId="0" applyNumberFormat="1" applyFont="1" applyAlignment="1" applyProtection="1">
      <alignment horizontal="center"/>
      <protection locked="0"/>
    </xf>
    <xf numFmtId="168" fontId="15" fillId="0" borderId="0" xfId="0" applyNumberFormat="1" applyFont="1" applyAlignment="1">
      <alignment horizontal="right"/>
    </xf>
    <xf numFmtId="49" fontId="16" fillId="2" borderId="7" xfId="0" applyNumberFormat="1" applyFont="1" applyFill="1" applyBorder="1" applyAlignment="1">
      <alignment horizontal="center" wrapText="1"/>
    </xf>
    <xf numFmtId="4" fontId="16" fillId="2" borderId="7" xfId="0" applyNumberFormat="1" applyFont="1" applyFill="1" applyBorder="1" applyAlignment="1">
      <alignment horizontal="center" wrapText="1"/>
    </xf>
    <xf numFmtId="168" fontId="16" fillId="2" borderId="7" xfId="0" applyNumberFormat="1" applyFont="1" applyFill="1" applyBorder="1" applyAlignment="1" applyProtection="1">
      <alignment horizontal="center" wrapText="1"/>
      <protection locked="0"/>
    </xf>
    <xf numFmtId="168" fontId="16" fillId="2" borderId="7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49" fontId="16" fillId="7" borderId="8" xfId="0" applyNumberFormat="1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4" fontId="16" fillId="7" borderId="8" xfId="1" applyNumberFormat="1" applyFont="1" applyFill="1" applyBorder="1" applyAlignment="1" applyProtection="1">
      <alignment horizontal="center" vertical="center" wrapText="1"/>
    </xf>
    <xf numFmtId="168" fontId="16" fillId="7" borderId="8" xfId="1" applyNumberFormat="1" applyFont="1" applyFill="1" applyBorder="1" applyAlignment="1" applyProtection="1">
      <alignment horizontal="center" vertical="center" wrapText="1"/>
      <protection locked="0"/>
    </xf>
    <xf numFmtId="168" fontId="16" fillId="7" borderId="8" xfId="1" applyNumberFormat="1" applyFont="1" applyFill="1" applyBorder="1" applyAlignment="1" applyProtection="1">
      <alignment horizontal="center" vertical="center" wrapText="1"/>
    </xf>
    <xf numFmtId="0" fontId="15" fillId="0" borderId="8" xfId="0" applyFont="1" applyBorder="1" applyAlignment="1">
      <alignment horizontal="center" vertical="top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8" xfId="0" applyBorder="1"/>
    <xf numFmtId="168" fontId="16" fillId="0" borderId="8" xfId="1" applyNumberFormat="1" applyFont="1" applyBorder="1" applyAlignment="1" applyProtection="1">
      <alignment horizontal="center" wrapText="1"/>
      <protection locked="0"/>
    </xf>
    <xf numFmtId="168" fontId="15" fillId="0" borderId="8" xfId="0" applyNumberFormat="1" applyFont="1" applyBorder="1" applyAlignment="1">
      <alignment horizontal="right"/>
    </xf>
    <xf numFmtId="0" fontId="15" fillId="0" borderId="0" xfId="0" applyFont="1" applyAlignment="1">
      <alignment horizontal="justify" wrapText="1"/>
    </xf>
    <xf numFmtId="0" fontId="15" fillId="0" borderId="9" xfId="0" applyFont="1" applyBorder="1" applyAlignment="1">
      <alignment horizontal="center" vertical="top"/>
    </xf>
    <xf numFmtId="0" fontId="15" fillId="0" borderId="9" xfId="0" applyFont="1" applyBorder="1" applyAlignment="1">
      <alignment wrapText="1"/>
    </xf>
    <xf numFmtId="0" fontId="15" fillId="0" borderId="9" xfId="0" applyFont="1" applyBorder="1" applyAlignment="1">
      <alignment horizontal="center"/>
    </xf>
    <xf numFmtId="168" fontId="16" fillId="0" borderId="9" xfId="1" applyNumberFormat="1" applyFont="1" applyBorder="1" applyAlignment="1" applyProtection="1">
      <alignment horizontal="center" wrapText="1"/>
      <protection locked="0"/>
    </xf>
    <xf numFmtId="168" fontId="15" fillId="0" borderId="9" xfId="0" applyNumberFormat="1" applyFont="1" applyBorder="1" applyAlignment="1">
      <alignment horizontal="right"/>
    </xf>
    <xf numFmtId="0" fontId="15" fillId="0" borderId="8" xfId="0" applyFont="1" applyBorder="1" applyAlignment="1">
      <alignment wrapText="1"/>
    </xf>
    <xf numFmtId="0" fontId="15" fillId="0" borderId="8" xfId="0" applyFont="1" applyBorder="1" applyAlignment="1">
      <alignment horizontal="center"/>
    </xf>
    <xf numFmtId="168" fontId="15" fillId="0" borderId="9" xfId="0" applyNumberFormat="1" applyFont="1" applyBorder="1" applyAlignment="1" applyProtection="1">
      <alignment horizontal="center"/>
      <protection locked="0"/>
    </xf>
    <xf numFmtId="0" fontId="17" fillId="0" borderId="8" xfId="0" applyFont="1" applyBorder="1" applyAlignment="1">
      <alignment horizontal="justify" vertical="top" wrapText="1"/>
    </xf>
    <xf numFmtId="0" fontId="17" fillId="0" borderId="8" xfId="0" applyFont="1" applyBorder="1" applyAlignment="1">
      <alignment horizontal="center"/>
    </xf>
    <xf numFmtId="4" fontId="17" fillId="0" borderId="8" xfId="0" applyNumberFormat="1" applyFont="1" applyBorder="1" applyAlignment="1">
      <alignment horizontal="center"/>
    </xf>
    <xf numFmtId="168" fontId="15" fillId="0" borderId="10" xfId="0" applyNumberFormat="1" applyFont="1" applyBorder="1" applyAlignment="1">
      <alignment horizontal="right"/>
    </xf>
    <xf numFmtId="0" fontId="15" fillId="0" borderId="9" xfId="0" applyFont="1" applyBorder="1" applyAlignment="1">
      <alignment horizontal="left" wrapText="1"/>
    </xf>
    <xf numFmtId="4" fontId="15" fillId="0" borderId="9" xfId="0" applyNumberFormat="1" applyFont="1" applyBorder="1" applyAlignment="1">
      <alignment horizontal="center"/>
    </xf>
    <xf numFmtId="168" fontId="15" fillId="0" borderId="9" xfId="1" applyNumberFormat="1" applyFont="1" applyBorder="1" applyAlignment="1" applyProtection="1">
      <alignment horizontal="center"/>
      <protection locked="0"/>
    </xf>
    <xf numFmtId="0" fontId="20" fillId="0" borderId="9" xfId="0" applyFont="1" applyBorder="1" applyAlignment="1">
      <alignment wrapText="1"/>
    </xf>
    <xf numFmtId="0" fontId="15" fillId="0" borderId="8" xfId="0" applyFont="1" applyBorder="1"/>
    <xf numFmtId="4" fontId="15" fillId="0" borderId="8" xfId="0" applyNumberFormat="1" applyFont="1" applyBorder="1" applyAlignment="1">
      <alignment horizontal="right" wrapText="1"/>
    </xf>
    <xf numFmtId="4" fontId="15" fillId="0" borderId="8" xfId="0" applyNumberFormat="1" applyFont="1" applyBorder="1" applyAlignment="1">
      <alignment horizontal="center"/>
    </xf>
    <xf numFmtId="168" fontId="15" fillId="0" borderId="8" xfId="0" applyNumberFormat="1" applyFont="1" applyBorder="1" applyAlignment="1" applyProtection="1">
      <alignment horizontal="center"/>
      <protection locked="0"/>
    </xf>
    <xf numFmtId="168" fontId="0" fillId="0" borderId="8" xfId="0" applyNumberFormat="1" applyBorder="1"/>
    <xf numFmtId="0" fontId="15" fillId="0" borderId="8" xfId="0" applyFont="1" applyBorder="1" applyAlignment="1">
      <alignment horizontal="left" wrapText="1"/>
    </xf>
    <xf numFmtId="168" fontId="15" fillId="0" borderId="8" xfId="1" applyNumberFormat="1" applyFont="1" applyBorder="1" applyAlignment="1" applyProtection="1">
      <alignment horizontal="center"/>
      <protection locked="0"/>
    </xf>
    <xf numFmtId="0" fontId="22" fillId="2" borderId="11" xfId="0" applyFont="1" applyFill="1" applyBorder="1" applyAlignment="1">
      <alignment horizontal="center" vertical="top"/>
    </xf>
    <xf numFmtId="0" fontId="22" fillId="2" borderId="11" xfId="0" applyFont="1" applyFill="1" applyBorder="1" applyAlignment="1">
      <alignment horizontal="right" wrapText="1"/>
    </xf>
    <xf numFmtId="0" fontId="22" fillId="2" borderId="12" xfId="0" applyFont="1" applyFill="1" applyBorder="1" applyAlignment="1">
      <alignment horizontal="center"/>
    </xf>
    <xf numFmtId="168" fontId="22" fillId="2" borderId="12" xfId="0" applyNumberFormat="1" applyFont="1" applyFill="1" applyBorder="1" applyProtection="1">
      <protection locked="0"/>
    </xf>
    <xf numFmtId="168" fontId="22" fillId="2" borderId="12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 wrapText="1"/>
    </xf>
    <xf numFmtId="40" fontId="15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right" vertical="top"/>
    </xf>
    <xf numFmtId="0" fontId="22" fillId="0" borderId="0" xfId="0" applyFont="1" applyAlignment="1">
      <alignment horizontal="center" vertical="top"/>
    </xf>
    <xf numFmtId="49" fontId="22" fillId="0" borderId="0" xfId="0" applyNumberFormat="1" applyFont="1" applyAlignment="1">
      <alignment horizontal="left" vertical="top" wrapText="1"/>
    </xf>
    <xf numFmtId="49" fontId="16" fillId="2" borderId="12" xfId="0" applyNumberFormat="1" applyFont="1" applyFill="1" applyBorder="1" applyAlignment="1">
      <alignment horizontal="center" vertical="top" wrapText="1"/>
    </xf>
    <xf numFmtId="49" fontId="16" fillId="7" borderId="12" xfId="0" applyNumberFormat="1" applyFont="1" applyFill="1" applyBorder="1" applyAlignment="1">
      <alignment horizontal="center" vertical="top" wrapText="1"/>
    </xf>
    <xf numFmtId="49" fontId="16" fillId="7" borderId="12" xfId="0" applyNumberFormat="1" applyFont="1" applyFill="1" applyBorder="1" applyAlignment="1">
      <alignment horizontal="left" vertical="center" wrapText="1"/>
    </xf>
    <xf numFmtId="0" fontId="16" fillId="7" borderId="12" xfId="0" applyFont="1" applyFill="1" applyBorder="1" applyAlignment="1">
      <alignment horizontal="center" vertical="center" wrapText="1"/>
    </xf>
    <xf numFmtId="169" fontId="16" fillId="7" borderId="12" xfId="1" applyNumberFormat="1" applyFont="1" applyFill="1" applyBorder="1" applyAlignment="1" applyProtection="1">
      <alignment horizontal="center" wrapText="1"/>
    </xf>
    <xf numFmtId="40" fontId="16" fillId="7" borderId="12" xfId="1" applyNumberFormat="1" applyFont="1" applyFill="1" applyBorder="1" applyAlignment="1" applyProtection="1">
      <alignment horizontal="center" wrapText="1"/>
    </xf>
    <xf numFmtId="168" fontId="16" fillId="7" borderId="12" xfId="1" applyNumberFormat="1" applyFont="1" applyFill="1" applyBorder="1" applyAlignment="1" applyProtection="1">
      <alignment horizontal="right" vertical="center" wrapText="1"/>
    </xf>
    <xf numFmtId="0" fontId="15" fillId="0" borderId="0" xfId="0" applyFont="1" applyAlignment="1">
      <alignment vertical="center"/>
    </xf>
    <xf numFmtId="49" fontId="16" fillId="0" borderId="7" xfId="0" applyNumberFormat="1" applyFont="1" applyBorder="1" applyAlignment="1">
      <alignment horizontal="center" vertical="top" wrapText="1"/>
    </xf>
    <xf numFmtId="4" fontId="17" fillId="0" borderId="7" xfId="1" applyNumberFormat="1" applyFont="1" applyBorder="1" applyAlignment="1" applyProtection="1">
      <alignment horizontal="left" wrapText="1"/>
      <protection locked="0"/>
    </xf>
    <xf numFmtId="0" fontId="15" fillId="0" borderId="7" xfId="0" applyFont="1" applyBorder="1" applyAlignment="1">
      <alignment horizontal="center"/>
    </xf>
    <xf numFmtId="40" fontId="16" fillId="0" borderId="7" xfId="1" applyNumberFormat="1" applyFont="1" applyBorder="1" applyAlignment="1" applyProtection="1">
      <alignment horizontal="center" wrapText="1"/>
    </xf>
    <xf numFmtId="168" fontId="16" fillId="0" borderId="7" xfId="1" applyNumberFormat="1" applyFont="1" applyBorder="1" applyAlignment="1" applyProtection="1">
      <alignment horizontal="right" vertical="top" wrapText="1"/>
    </xf>
    <xf numFmtId="40" fontId="15" fillId="0" borderId="8" xfId="0" applyNumberFormat="1" applyFont="1" applyBorder="1" applyAlignment="1">
      <alignment horizontal="center"/>
    </xf>
    <xf numFmtId="0" fontId="17" fillId="0" borderId="9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center"/>
    </xf>
    <xf numFmtId="4" fontId="17" fillId="0" borderId="9" xfId="0" applyNumberFormat="1" applyFont="1" applyBorder="1" applyAlignment="1">
      <alignment horizontal="center"/>
    </xf>
    <xf numFmtId="40" fontId="15" fillId="0" borderId="9" xfId="5" applyNumberFormat="1" applyFont="1" applyFill="1" applyBorder="1" applyAlignment="1" applyProtection="1">
      <alignment horizontal="center"/>
      <protection locked="0"/>
    </xf>
    <xf numFmtId="168" fontId="17" fillId="0" borderId="9" xfId="0" applyNumberFormat="1" applyFont="1" applyBorder="1" applyAlignment="1">
      <alignment horizontal="right"/>
    </xf>
    <xf numFmtId="170" fontId="15" fillId="0" borderId="9" xfId="0" applyNumberFormat="1" applyFont="1" applyBorder="1" applyAlignment="1">
      <alignment horizontal="center" vertical="top"/>
    </xf>
    <xf numFmtId="0" fontId="15" fillId="0" borderId="9" xfId="21" applyFont="1" applyBorder="1" applyAlignment="1">
      <alignment horizontal="left" wrapText="1"/>
    </xf>
    <xf numFmtId="0" fontId="2" fillId="0" borderId="9" xfId="21" applyBorder="1" applyAlignment="1">
      <alignment horizontal="center"/>
    </xf>
    <xf numFmtId="4" fontId="17" fillId="0" borderId="9" xfId="21" applyNumberFormat="1" applyFont="1" applyBorder="1" applyAlignment="1">
      <alignment horizontal="center"/>
    </xf>
    <xf numFmtId="40" fontId="17" fillId="0" borderId="9" xfId="5" applyNumberFormat="1" applyFont="1" applyFill="1" applyBorder="1" applyAlignment="1" applyProtection="1">
      <alignment horizontal="center"/>
      <protection locked="0"/>
    </xf>
    <xf numFmtId="168" fontId="17" fillId="0" borderId="9" xfId="21" applyNumberFormat="1" applyFont="1" applyBorder="1" applyAlignment="1">
      <alignment horizontal="right"/>
    </xf>
    <xf numFmtId="0" fontId="15" fillId="0" borderId="9" xfId="21" applyFont="1" applyBorder="1" applyAlignment="1">
      <alignment horizontal="justify" wrapText="1"/>
    </xf>
    <xf numFmtId="0" fontId="17" fillId="0" borderId="9" xfId="21" applyFont="1" applyBorder="1" applyAlignment="1">
      <alignment horizontal="left" vertical="top" wrapText="1"/>
    </xf>
    <xf numFmtId="0" fontId="15" fillId="0" borderId="9" xfId="21" applyFont="1" applyBorder="1" applyAlignment="1">
      <alignment horizontal="justify" vertical="top" wrapText="1"/>
    </xf>
    <xf numFmtId="0" fontId="17" fillId="0" borderId="9" xfId="21" applyFont="1" applyBorder="1" applyAlignment="1">
      <alignment horizontal="justify" vertical="top" wrapText="1"/>
    </xf>
    <xf numFmtId="0" fontId="15" fillId="0" borderId="13" xfId="0" applyFont="1" applyBorder="1" applyAlignment="1">
      <alignment horizontal="left" wrapText="1"/>
    </xf>
    <xf numFmtId="0" fontId="17" fillId="0" borderId="8" xfId="21" applyFont="1" applyBorder="1" applyAlignment="1">
      <alignment horizontal="left" vertical="top" wrapText="1"/>
    </xf>
    <xf numFmtId="0" fontId="17" fillId="0" borderId="8" xfId="21" applyFont="1" applyBorder="1" applyAlignment="1">
      <alignment horizontal="center"/>
    </xf>
    <xf numFmtId="4" fontId="17" fillId="0" borderId="8" xfId="21" applyNumberFormat="1" applyFont="1" applyBorder="1" applyAlignment="1">
      <alignment horizontal="center"/>
    </xf>
    <xf numFmtId="168" fontId="17" fillId="0" borderId="8" xfId="21" applyNumberFormat="1" applyFont="1" applyBorder="1" applyAlignment="1">
      <alignment horizontal="right"/>
    </xf>
    <xf numFmtId="0" fontId="17" fillId="0" borderId="9" xfId="21" applyFont="1" applyBorder="1" applyAlignment="1">
      <alignment horizontal="center"/>
    </xf>
    <xf numFmtId="168" fontId="15" fillId="0" borderId="8" xfId="0" applyNumberFormat="1" applyFont="1" applyBorder="1" applyAlignment="1">
      <alignment horizontal="right" vertical="top"/>
    </xf>
    <xf numFmtId="0" fontId="17" fillId="0" borderId="0" xfId="21" applyFont="1" applyAlignment="1">
      <alignment horizontal="left" vertical="top" wrapText="1"/>
    </xf>
    <xf numFmtId="4" fontId="15" fillId="0" borderId="12" xfId="0" applyNumberFormat="1" applyFont="1" applyBorder="1" applyAlignment="1">
      <alignment horizontal="center"/>
    </xf>
    <xf numFmtId="40" fontId="15" fillId="0" borderId="12" xfId="0" applyNumberFormat="1" applyFont="1" applyBorder="1" applyAlignment="1" applyProtection="1">
      <alignment horizontal="center"/>
      <protection locked="0"/>
    </xf>
    <xf numFmtId="40" fontId="15" fillId="0" borderId="8" xfId="0" applyNumberFormat="1" applyFont="1" applyBorder="1" applyAlignment="1" applyProtection="1">
      <alignment horizontal="center"/>
      <protection locked="0"/>
    </xf>
    <xf numFmtId="0" fontId="22" fillId="2" borderId="7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left" wrapText="1"/>
    </xf>
    <xf numFmtId="0" fontId="22" fillId="2" borderId="7" xfId="0" applyFont="1" applyFill="1" applyBorder="1"/>
    <xf numFmtId="0" fontId="22" fillId="2" borderId="7" xfId="0" applyFont="1" applyFill="1" applyBorder="1" applyAlignment="1">
      <alignment horizontal="center"/>
    </xf>
    <xf numFmtId="40" fontId="22" fillId="2" borderId="7" xfId="0" applyNumberFormat="1" applyFont="1" applyFill="1" applyBorder="1" applyAlignment="1">
      <alignment horizontal="center"/>
    </xf>
    <xf numFmtId="168" fontId="22" fillId="2" borderId="7" xfId="0" applyNumberFormat="1" applyFont="1" applyFill="1" applyBorder="1" applyAlignment="1">
      <alignment horizontal="right"/>
    </xf>
    <xf numFmtId="0" fontId="17" fillId="0" borderId="8" xfId="21" applyFont="1" applyBorder="1" applyAlignment="1">
      <alignment horizontal="justify" vertical="top" wrapText="1"/>
    </xf>
    <xf numFmtId="0" fontId="22" fillId="0" borderId="8" xfId="0" applyFont="1" applyBorder="1" applyAlignment="1">
      <alignment horizontal="center" vertical="top"/>
    </xf>
    <xf numFmtId="0" fontId="22" fillId="0" borderId="8" xfId="0" applyFont="1" applyBorder="1" applyAlignment="1">
      <alignment horizontal="left" wrapText="1"/>
    </xf>
    <xf numFmtId="0" fontId="22" fillId="0" borderId="8" xfId="0" applyFont="1" applyBorder="1"/>
    <xf numFmtId="0" fontId="22" fillId="0" borderId="8" xfId="0" applyFont="1" applyBorder="1" applyAlignment="1">
      <alignment horizontal="center"/>
    </xf>
    <xf numFmtId="40" fontId="22" fillId="0" borderId="8" xfId="0" applyNumberFormat="1" applyFont="1" applyBorder="1" applyAlignment="1">
      <alignment horizontal="center"/>
    </xf>
    <xf numFmtId="168" fontId="22" fillId="0" borderId="8" xfId="0" applyNumberFormat="1" applyFont="1" applyBorder="1" applyAlignment="1">
      <alignment horizontal="right"/>
    </xf>
    <xf numFmtId="0" fontId="22" fillId="2" borderId="8" xfId="0" applyFont="1" applyFill="1" applyBorder="1" applyAlignment="1">
      <alignment horizontal="center" vertical="top"/>
    </xf>
    <xf numFmtId="0" fontId="22" fillId="2" borderId="8" xfId="0" applyFont="1" applyFill="1" applyBorder="1" applyAlignment="1">
      <alignment horizontal="left" wrapText="1"/>
    </xf>
    <xf numFmtId="0" fontId="22" fillId="2" borderId="8" xfId="0" applyFont="1" applyFill="1" applyBorder="1"/>
    <xf numFmtId="0" fontId="22" fillId="2" borderId="8" xfId="0" applyFont="1" applyFill="1" applyBorder="1" applyAlignment="1">
      <alignment horizontal="center"/>
    </xf>
    <xf numFmtId="40" fontId="22" fillId="2" borderId="8" xfId="0" applyNumberFormat="1" applyFont="1" applyFill="1" applyBorder="1" applyAlignment="1">
      <alignment horizontal="center"/>
    </xf>
    <xf numFmtId="168" fontId="22" fillId="2" borderId="8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center" vertical="top"/>
    </xf>
    <xf numFmtId="0" fontId="15" fillId="0" borderId="7" xfId="0" applyFont="1" applyBorder="1" applyAlignment="1">
      <alignment horizontal="left" wrapText="1"/>
    </xf>
    <xf numFmtId="0" fontId="17" fillId="0" borderId="7" xfId="21" applyFont="1" applyBorder="1" applyAlignment="1">
      <alignment horizontal="center"/>
    </xf>
    <xf numFmtId="4" fontId="17" fillId="0" borderId="7" xfId="21" applyNumberFormat="1" applyFont="1" applyBorder="1" applyAlignment="1">
      <alignment horizontal="center"/>
    </xf>
    <xf numFmtId="40" fontId="17" fillId="0" borderId="7" xfId="5" applyNumberFormat="1" applyFont="1" applyFill="1" applyBorder="1" applyAlignment="1" applyProtection="1">
      <alignment horizontal="center"/>
      <protection locked="0"/>
    </xf>
    <xf numFmtId="168" fontId="17" fillId="0" borderId="7" xfId="21" applyNumberFormat="1" applyFont="1" applyBorder="1" applyAlignment="1">
      <alignment horizontal="right"/>
    </xf>
    <xf numFmtId="0" fontId="22" fillId="2" borderId="9" xfId="0" applyFont="1" applyFill="1" applyBorder="1" applyAlignment="1">
      <alignment horizontal="center" vertical="top"/>
    </xf>
    <xf numFmtId="0" fontId="22" fillId="2" borderId="9" xfId="0" applyFont="1" applyFill="1" applyBorder="1" applyAlignment="1">
      <alignment horizontal="left" wrapText="1"/>
    </xf>
    <xf numFmtId="0" fontId="22" fillId="2" borderId="9" xfId="0" applyFont="1" applyFill="1" applyBorder="1"/>
    <xf numFmtId="0" fontId="22" fillId="2" borderId="9" xfId="0" applyFont="1" applyFill="1" applyBorder="1" applyAlignment="1">
      <alignment horizontal="center"/>
    </xf>
    <xf numFmtId="40" fontId="22" fillId="2" borderId="9" xfId="0" applyNumberFormat="1" applyFont="1" applyFill="1" applyBorder="1" applyAlignment="1">
      <alignment horizontal="center"/>
    </xf>
    <xf numFmtId="168" fontId="22" fillId="2" borderId="9" xfId="0" applyNumberFormat="1" applyFont="1" applyFill="1" applyBorder="1" applyAlignment="1">
      <alignment horizontal="right"/>
    </xf>
    <xf numFmtId="0" fontId="22" fillId="0" borderId="0" xfId="0" applyFont="1" applyAlignment="1">
      <alignment horizontal="left" wrapText="1"/>
    </xf>
    <xf numFmtId="0" fontId="22" fillId="0" borderId="0" xfId="0" applyFont="1"/>
    <xf numFmtId="0" fontId="22" fillId="0" borderId="0" xfId="0" applyFont="1" applyAlignment="1">
      <alignment horizontal="center"/>
    </xf>
    <xf numFmtId="40" fontId="22" fillId="0" borderId="0" xfId="0" applyNumberFormat="1" applyFont="1" applyAlignment="1">
      <alignment horizontal="center"/>
    </xf>
    <xf numFmtId="168" fontId="22" fillId="0" borderId="0" xfId="0" applyNumberFormat="1" applyFont="1" applyAlignment="1">
      <alignment horizontal="right"/>
    </xf>
    <xf numFmtId="0" fontId="26" fillId="0" borderId="0" xfId="0" applyFont="1"/>
    <xf numFmtId="167" fontId="15" fillId="0" borderId="0" xfId="0" applyNumberFormat="1" applyFont="1" applyProtection="1">
      <protection locked="0"/>
    </xf>
    <xf numFmtId="167" fontId="15" fillId="0" borderId="0" xfId="0" applyNumberFormat="1" applyFont="1" applyAlignment="1">
      <alignment horizontal="right"/>
    </xf>
    <xf numFmtId="49" fontId="16" fillId="2" borderId="7" xfId="0" applyNumberFormat="1" applyFont="1" applyFill="1" applyBorder="1" applyAlignment="1">
      <alignment wrapText="1"/>
    </xf>
    <xf numFmtId="169" fontId="16" fillId="2" borderId="7" xfId="0" applyNumberFormat="1" applyFont="1" applyFill="1" applyBorder="1" applyAlignment="1">
      <alignment horizontal="center" wrapText="1"/>
    </xf>
    <xf numFmtId="167" fontId="16" fillId="2" borderId="7" xfId="0" applyNumberFormat="1" applyFont="1" applyFill="1" applyBorder="1" applyAlignment="1" applyProtection="1">
      <alignment wrapText="1"/>
      <protection locked="0"/>
    </xf>
    <xf numFmtId="167" fontId="16" fillId="2" borderId="7" xfId="0" applyNumberFormat="1" applyFont="1" applyFill="1" applyBorder="1" applyAlignment="1">
      <alignment horizontal="right" wrapText="1"/>
    </xf>
    <xf numFmtId="169" fontId="16" fillId="7" borderId="8" xfId="1" applyNumberFormat="1" applyFont="1" applyFill="1" applyBorder="1" applyAlignment="1" applyProtection="1">
      <alignment horizontal="center" vertical="center" wrapText="1"/>
    </xf>
    <xf numFmtId="167" fontId="16" fillId="7" borderId="8" xfId="1" applyNumberFormat="1" applyFont="1" applyFill="1" applyBorder="1" applyAlignment="1" applyProtection="1">
      <alignment horizontal="center" vertical="center" wrapText="1"/>
      <protection locked="0"/>
    </xf>
    <xf numFmtId="167" fontId="16" fillId="7" borderId="8" xfId="1" applyNumberFormat="1" applyFont="1" applyFill="1" applyBorder="1" applyAlignment="1" applyProtection="1">
      <alignment horizontal="center" vertical="center" wrapText="1"/>
    </xf>
    <xf numFmtId="49" fontId="15" fillId="0" borderId="8" xfId="0" applyNumberFormat="1" applyFont="1" applyBorder="1" applyAlignment="1">
      <alignment horizontal="center" vertical="top" wrapText="1"/>
    </xf>
    <xf numFmtId="49" fontId="15" fillId="0" borderId="8" xfId="0" applyNumberFormat="1" applyFont="1" applyBorder="1" applyAlignment="1">
      <alignment horizontal="justify" vertical="top" wrapText="1"/>
    </xf>
    <xf numFmtId="0" fontId="15" fillId="0" borderId="8" xfId="0" applyFont="1" applyBorder="1" applyAlignment="1">
      <alignment horizontal="center" wrapText="1"/>
    </xf>
    <xf numFmtId="0" fontId="15" fillId="0" borderId="8" xfId="6" applyNumberFormat="1" applyFont="1" applyBorder="1" applyAlignment="1" applyProtection="1">
      <alignment horizontal="center" wrapText="1"/>
    </xf>
    <xf numFmtId="167" fontId="15" fillId="0" borderId="8" xfId="6" applyNumberFormat="1" applyFont="1" applyBorder="1" applyAlignment="1" applyProtection="1">
      <alignment wrapText="1"/>
      <protection locked="0"/>
    </xf>
    <xf numFmtId="167" fontId="15" fillId="0" borderId="8" xfId="6" applyNumberFormat="1" applyFont="1" applyBorder="1" applyAlignment="1" applyProtection="1">
      <alignment horizontal="right" wrapText="1"/>
    </xf>
    <xf numFmtId="49" fontId="16" fillId="0" borderId="8" xfId="0" applyNumberFormat="1" applyFont="1" applyBorder="1" applyAlignment="1">
      <alignment horizontal="center" wrapText="1"/>
    </xf>
    <xf numFmtId="49" fontId="16" fillId="0" borderId="8" xfId="0" applyNumberFormat="1" applyFont="1" applyBorder="1" applyAlignment="1">
      <alignment wrapText="1"/>
    </xf>
    <xf numFmtId="167" fontId="16" fillId="0" borderId="8" xfId="0" applyNumberFormat="1" applyFont="1" applyBorder="1" applyAlignment="1" applyProtection="1">
      <alignment wrapText="1"/>
      <protection locked="0"/>
    </xf>
    <xf numFmtId="167" fontId="16" fillId="0" borderId="8" xfId="0" applyNumberFormat="1" applyFont="1" applyBorder="1" applyAlignment="1">
      <alignment horizontal="right" wrapText="1"/>
    </xf>
    <xf numFmtId="171" fontId="15" fillId="0" borderId="8" xfId="6" applyNumberFormat="1" applyFont="1" applyBorder="1" applyAlignment="1" applyProtection="1">
      <alignment wrapText="1"/>
      <protection locked="0"/>
    </xf>
    <xf numFmtId="171" fontId="15" fillId="0" borderId="8" xfId="6" applyNumberFormat="1" applyFont="1" applyBorder="1" applyAlignment="1" applyProtection="1">
      <alignment horizontal="right" wrapText="1"/>
    </xf>
    <xf numFmtId="49" fontId="15" fillId="0" borderId="8" xfId="0" applyNumberFormat="1" applyFont="1" applyBorder="1" applyAlignment="1">
      <alignment horizontal="right" vertical="top" wrapText="1"/>
    </xf>
    <xf numFmtId="171" fontId="16" fillId="0" borderId="8" xfId="0" applyNumberFormat="1" applyFont="1" applyBorder="1" applyAlignment="1" applyProtection="1">
      <alignment wrapText="1"/>
      <protection locked="0"/>
    </xf>
    <xf numFmtId="171" fontId="16" fillId="0" borderId="8" xfId="0" applyNumberFormat="1" applyFont="1" applyBorder="1" applyAlignment="1">
      <alignment horizontal="right" wrapText="1"/>
    </xf>
    <xf numFmtId="171" fontId="27" fillId="0" borderId="8" xfId="6" applyNumberFormat="1" applyFont="1" applyBorder="1" applyAlignment="1" applyProtection="1">
      <alignment horizontal="right" wrapText="1"/>
    </xf>
    <xf numFmtId="0" fontId="15" fillId="0" borderId="14" xfId="0" applyFont="1" applyBorder="1" applyAlignment="1">
      <alignment wrapText="1"/>
    </xf>
    <xf numFmtId="49" fontId="15" fillId="0" borderId="9" xfId="0" applyNumberFormat="1" applyFont="1" applyBorder="1" applyAlignment="1">
      <alignment horizontal="center" vertical="top" wrapText="1"/>
    </xf>
    <xf numFmtId="49" fontId="15" fillId="0" borderId="9" xfId="0" applyNumberFormat="1" applyFont="1" applyBorder="1" applyAlignment="1">
      <alignment horizontal="right" vertical="top" wrapText="1"/>
    </xf>
    <xf numFmtId="0" fontId="15" fillId="0" borderId="9" xfId="0" applyFont="1" applyBorder="1" applyAlignment="1">
      <alignment horizontal="center" wrapText="1"/>
    </xf>
    <xf numFmtId="0" fontId="15" fillId="0" borderId="9" xfId="6" applyNumberFormat="1" applyFont="1" applyBorder="1" applyAlignment="1" applyProtection="1">
      <alignment horizontal="center" wrapText="1"/>
    </xf>
    <xf numFmtId="171" fontId="15" fillId="0" borderId="9" xfId="6" applyNumberFormat="1" applyFont="1" applyBorder="1" applyAlignment="1" applyProtection="1">
      <alignment wrapText="1"/>
      <protection locked="0"/>
    </xf>
    <xf numFmtId="171" fontId="15" fillId="0" borderId="9" xfId="6" applyNumberFormat="1" applyFont="1" applyBorder="1" applyAlignment="1" applyProtection="1">
      <alignment horizontal="right" wrapText="1"/>
    </xf>
    <xf numFmtId="0" fontId="17" fillId="0" borderId="9" xfId="0" applyFont="1" applyBorder="1" applyAlignment="1">
      <alignment wrapText="1"/>
    </xf>
    <xf numFmtId="171" fontId="15" fillId="0" borderId="9" xfId="5" applyNumberFormat="1" applyFont="1" applyFill="1" applyBorder="1" applyAlignment="1" applyProtection="1">
      <alignment horizontal="right"/>
      <protection locked="0"/>
    </xf>
    <xf numFmtId="171" fontId="15" fillId="0" borderId="9" xfId="21" applyNumberFormat="1" applyFont="1" applyBorder="1" applyAlignment="1">
      <alignment horizontal="right"/>
    </xf>
    <xf numFmtId="0" fontId="15" fillId="0" borderId="8" xfId="21" applyFont="1" applyBorder="1" applyAlignment="1">
      <alignment horizontal="justify" vertical="top" wrapText="1"/>
    </xf>
    <xf numFmtId="0" fontId="4" fillId="0" borderId="8" xfId="21" applyFont="1" applyBorder="1" applyAlignment="1">
      <alignment horizontal="center"/>
    </xf>
    <xf numFmtId="4" fontId="15" fillId="0" borderId="8" xfId="21" applyNumberFormat="1" applyFont="1" applyBorder="1" applyAlignment="1">
      <alignment horizontal="center"/>
    </xf>
    <xf numFmtId="171" fontId="15" fillId="0" borderId="8" xfId="5" applyNumberFormat="1" applyFont="1" applyFill="1" applyBorder="1" applyAlignment="1" applyProtection="1">
      <alignment horizontal="right"/>
      <protection locked="0"/>
    </xf>
    <xf numFmtId="171" fontId="15" fillId="0" borderId="8" xfId="21" applyNumberFormat="1" applyFont="1" applyBorder="1" applyAlignment="1">
      <alignment horizontal="right"/>
    </xf>
    <xf numFmtId="49" fontId="15" fillId="0" borderId="7" xfId="0" applyNumberFormat="1" applyFont="1" applyBorder="1" applyAlignment="1">
      <alignment horizontal="center" vertical="top" wrapText="1"/>
    </xf>
    <xf numFmtId="49" fontId="15" fillId="0" borderId="7" xfId="0" applyNumberFormat="1" applyFont="1" applyBorder="1" applyAlignment="1">
      <alignment horizontal="justify" vertical="top" wrapText="1"/>
    </xf>
    <xf numFmtId="49" fontId="15" fillId="0" borderId="7" xfId="0" applyNumberFormat="1" applyFont="1" applyBorder="1" applyAlignment="1">
      <alignment horizontal="center" wrapText="1"/>
    </xf>
    <xf numFmtId="164" fontId="15" fillId="0" borderId="7" xfId="6" applyFont="1" applyBorder="1" applyAlignment="1" applyProtection="1">
      <alignment horizontal="center" wrapText="1"/>
    </xf>
    <xf numFmtId="171" fontId="15" fillId="0" borderId="7" xfId="6" applyNumberFormat="1" applyFont="1" applyBorder="1" applyAlignment="1" applyProtection="1">
      <alignment wrapText="1"/>
      <protection locked="0"/>
    </xf>
    <xf numFmtId="171" fontId="15" fillId="0" borderId="7" xfId="6" applyNumberFormat="1" applyFont="1" applyBorder="1" applyAlignment="1" applyProtection="1">
      <alignment horizontal="right" wrapText="1"/>
    </xf>
    <xf numFmtId="49" fontId="15" fillId="0" borderId="8" xfId="0" applyNumberFormat="1" applyFont="1" applyBorder="1" applyAlignment="1">
      <alignment horizontal="center" wrapText="1"/>
    </xf>
    <xf numFmtId="172" fontId="15" fillId="0" borderId="8" xfId="6" applyNumberFormat="1" applyFont="1" applyBorder="1" applyAlignment="1" applyProtection="1">
      <alignment horizontal="center" wrapText="1"/>
    </xf>
    <xf numFmtId="49" fontId="17" fillId="0" borderId="8" xfId="0" applyNumberFormat="1" applyFont="1" applyBorder="1" applyAlignment="1">
      <alignment horizontal="right" vertical="top" wrapText="1"/>
    </xf>
    <xf numFmtId="49" fontId="15" fillId="0" borderId="9" xfId="0" applyNumberFormat="1" applyFont="1" applyBorder="1" applyAlignment="1">
      <alignment horizontal="center" wrapText="1"/>
    </xf>
    <xf numFmtId="172" fontId="15" fillId="0" borderId="9" xfId="6" applyNumberFormat="1" applyFont="1" applyBorder="1" applyAlignment="1" applyProtection="1">
      <alignment horizont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left" vertical="center" wrapText="1"/>
    </xf>
    <xf numFmtId="164" fontId="15" fillId="0" borderId="9" xfId="6" applyFont="1" applyBorder="1" applyAlignment="1" applyProtection="1">
      <alignment horizontal="center" wrapText="1"/>
    </xf>
    <xf numFmtId="171" fontId="15" fillId="0" borderId="9" xfId="6" applyNumberFormat="1" applyFont="1" applyBorder="1" applyAlignment="1" applyProtection="1">
      <alignment horizontal="right" wrapText="1"/>
      <protection locked="0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left" vertical="center" wrapText="1"/>
    </xf>
    <xf numFmtId="164" fontId="15" fillId="0" borderId="8" xfId="6" applyFont="1" applyBorder="1" applyAlignment="1" applyProtection="1">
      <alignment horizontal="center" wrapText="1"/>
    </xf>
    <xf numFmtId="171" fontId="15" fillId="0" borderId="8" xfId="6" applyNumberFormat="1" applyFont="1" applyBorder="1" applyAlignment="1" applyProtection="1">
      <alignment horizontal="center" wrapText="1"/>
      <protection locked="0"/>
    </xf>
    <xf numFmtId="49" fontId="17" fillId="0" borderId="9" xfId="0" applyNumberFormat="1" applyFont="1" applyBorder="1" applyAlignment="1">
      <alignment horizontal="justify" vertical="top" wrapText="1"/>
    </xf>
    <xf numFmtId="3" fontId="15" fillId="0" borderId="9" xfId="6" applyNumberFormat="1" applyFont="1" applyBorder="1" applyAlignment="1" applyProtection="1">
      <alignment horizontal="center" wrapText="1"/>
    </xf>
    <xf numFmtId="49" fontId="17" fillId="0" borderId="8" xfId="0" applyNumberFormat="1" applyFont="1" applyBorder="1" applyAlignment="1">
      <alignment horizontal="justify" vertical="top" wrapText="1"/>
    </xf>
    <xf numFmtId="164" fontId="15" fillId="0" borderId="8" xfId="6" applyFont="1" applyBorder="1" applyAlignment="1" applyProtection="1">
      <alignment wrapText="1"/>
    </xf>
    <xf numFmtId="0" fontId="15" fillId="0" borderId="12" xfId="0" applyFont="1" applyBorder="1" applyAlignment="1">
      <alignment horizontal="center"/>
    </xf>
    <xf numFmtId="0" fontId="22" fillId="0" borderId="12" xfId="0" applyFont="1" applyBorder="1" applyAlignment="1">
      <alignment wrapText="1"/>
    </xf>
    <xf numFmtId="0" fontId="22" fillId="0" borderId="12" xfId="0" applyFont="1" applyBorder="1" applyAlignment="1">
      <alignment horizontal="center" wrapText="1"/>
    </xf>
    <xf numFmtId="0" fontId="22" fillId="0" borderId="12" xfId="6" applyNumberFormat="1" applyFont="1" applyBorder="1" applyAlignment="1" applyProtection="1">
      <alignment horizontal="center" wrapText="1"/>
    </xf>
    <xf numFmtId="171" fontId="22" fillId="0" borderId="12" xfId="6" applyNumberFormat="1" applyFont="1" applyBorder="1" applyAlignment="1" applyProtection="1">
      <alignment wrapText="1"/>
      <protection locked="0"/>
    </xf>
    <xf numFmtId="171" fontId="29" fillId="0" borderId="12" xfId="6" applyNumberFormat="1" applyFont="1" applyBorder="1" applyAlignment="1" applyProtection="1">
      <alignment horizontal="right" wrapText="1"/>
    </xf>
    <xf numFmtId="171" fontId="16" fillId="2" borderId="7" xfId="0" applyNumberFormat="1" applyFont="1" applyFill="1" applyBorder="1" applyAlignment="1" applyProtection="1">
      <alignment wrapText="1"/>
      <protection locked="0"/>
    </xf>
    <xf numFmtId="171" fontId="16" fillId="2" borderId="7" xfId="0" applyNumberFormat="1" applyFont="1" applyFill="1" applyBorder="1" applyAlignment="1">
      <alignment horizontal="right" wrapText="1"/>
    </xf>
    <xf numFmtId="49" fontId="17" fillId="0" borderId="8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wrapText="1"/>
    </xf>
    <xf numFmtId="1" fontId="15" fillId="0" borderId="8" xfId="6" applyNumberFormat="1" applyFont="1" applyBorder="1" applyAlignment="1" applyProtection="1">
      <alignment horizontal="center"/>
    </xf>
    <xf numFmtId="171" fontId="15" fillId="0" borderId="8" xfId="6" applyNumberFormat="1" applyFont="1" applyBorder="1" applyProtection="1">
      <protection locked="0"/>
    </xf>
    <xf numFmtId="171" fontId="15" fillId="0" borderId="8" xfId="6" applyNumberFormat="1" applyFont="1" applyBorder="1" applyAlignment="1" applyProtection="1">
      <alignment horizontal="right"/>
    </xf>
    <xf numFmtId="49" fontId="16" fillId="0" borderId="9" xfId="0" applyNumberFormat="1" applyFont="1" applyBorder="1" applyAlignment="1">
      <alignment wrapText="1"/>
    </xf>
    <xf numFmtId="1" fontId="16" fillId="0" borderId="9" xfId="0" applyNumberFormat="1" applyFont="1" applyBorder="1" applyAlignment="1">
      <alignment wrapText="1"/>
    </xf>
    <xf numFmtId="171" fontId="16" fillId="0" borderId="9" xfId="0" applyNumberFormat="1" applyFont="1" applyBorder="1" applyAlignment="1" applyProtection="1">
      <alignment wrapText="1"/>
      <protection locked="0"/>
    </xf>
    <xf numFmtId="171" fontId="16" fillId="0" borderId="9" xfId="0" applyNumberFormat="1" applyFont="1" applyBorder="1" applyAlignment="1">
      <alignment horizontal="right" wrapText="1"/>
    </xf>
    <xf numFmtId="49" fontId="15" fillId="0" borderId="12" xfId="0" applyNumberFormat="1" applyFont="1" applyBorder="1" applyAlignment="1">
      <alignment horizontal="center" vertical="top" wrapText="1"/>
    </xf>
    <xf numFmtId="0" fontId="15" fillId="0" borderId="12" xfId="0" applyFont="1" applyBorder="1" applyAlignment="1">
      <alignment horizontal="left" vertical="top" wrapText="1"/>
    </xf>
    <xf numFmtId="0" fontId="16" fillId="0" borderId="12" xfId="0" applyFont="1" applyBorder="1" applyAlignment="1">
      <alignment wrapText="1"/>
    </xf>
    <xf numFmtId="4" fontId="15" fillId="0" borderId="12" xfId="6" applyNumberFormat="1" applyFont="1" applyBorder="1" applyAlignment="1" applyProtection="1">
      <alignment horizontal="center"/>
    </xf>
    <xf numFmtId="171" fontId="15" fillId="0" borderId="12" xfId="0" applyNumberFormat="1" applyFont="1" applyBorder="1" applyProtection="1">
      <protection locked="0"/>
    </xf>
    <xf numFmtId="171" fontId="29" fillId="0" borderId="12" xfId="0" applyNumberFormat="1" applyFont="1" applyBorder="1" applyAlignment="1">
      <alignment horizontal="right"/>
    </xf>
    <xf numFmtId="4" fontId="15" fillId="0" borderId="8" xfId="6" applyNumberFormat="1" applyFont="1" applyBorder="1" applyAlignment="1" applyProtection="1">
      <alignment horizontal="center" wrapText="1"/>
    </xf>
    <xf numFmtId="49" fontId="22" fillId="0" borderId="8" xfId="0" applyNumberFormat="1" applyFont="1" applyBorder="1" applyAlignment="1">
      <alignment horizontal="justify" vertical="top" wrapText="1"/>
    </xf>
    <xf numFmtId="49" fontId="16" fillId="2" borderId="12" xfId="0" applyNumberFormat="1" applyFont="1" applyFill="1" applyBorder="1" applyAlignment="1">
      <alignment horizontal="center" wrapText="1"/>
    </xf>
    <xf numFmtId="49" fontId="16" fillId="2" borderId="12" xfId="0" applyNumberFormat="1" applyFont="1" applyFill="1" applyBorder="1" applyAlignment="1">
      <alignment wrapText="1"/>
    </xf>
    <xf numFmtId="171" fontId="16" fillId="2" borderId="12" xfId="0" applyNumberFormat="1" applyFont="1" applyFill="1" applyBorder="1" applyAlignment="1" applyProtection="1">
      <alignment wrapText="1"/>
      <protection locked="0"/>
    </xf>
    <xf numFmtId="171" fontId="16" fillId="2" borderId="12" xfId="0" applyNumberFormat="1" applyFont="1" applyFill="1" applyBorder="1" applyAlignment="1">
      <alignment horizontal="right" wrapText="1"/>
    </xf>
    <xf numFmtId="0" fontId="15" fillId="0" borderId="12" xfId="0" applyFont="1" applyBorder="1" applyAlignment="1">
      <alignment horizontal="justify" vertical="top" wrapText="1"/>
    </xf>
    <xf numFmtId="0" fontId="18" fillId="0" borderId="12" xfId="0" applyFont="1" applyBorder="1" applyAlignment="1">
      <alignment horizontal="center" wrapText="1"/>
    </xf>
    <xf numFmtId="0" fontId="15" fillId="0" borderId="12" xfId="6" applyNumberFormat="1" applyFont="1" applyBorder="1" applyAlignment="1" applyProtection="1">
      <alignment horizontal="center" wrapText="1"/>
    </xf>
    <xf numFmtId="171" fontId="15" fillId="0" borderId="12" xfId="6" applyNumberFormat="1" applyFont="1" applyBorder="1" applyAlignment="1" applyProtection="1">
      <alignment wrapText="1"/>
      <protection locked="0"/>
    </xf>
    <xf numFmtId="171" fontId="15" fillId="0" borderId="12" xfId="6" applyNumberFormat="1" applyFont="1" applyBorder="1" applyAlignment="1" applyProtection="1">
      <alignment horizontal="right" wrapText="1"/>
    </xf>
    <xf numFmtId="49" fontId="22" fillId="2" borderId="12" xfId="0" applyNumberFormat="1" applyFont="1" applyFill="1" applyBorder="1" applyAlignment="1">
      <alignment horizontal="center" wrapText="1"/>
    </xf>
    <xf numFmtId="49" fontId="16" fillId="2" borderId="12" xfId="0" applyNumberFormat="1" applyFont="1" applyFill="1" applyBorder="1" applyAlignment="1">
      <alignment horizontal="right" wrapText="1"/>
    </xf>
    <xf numFmtId="0" fontId="19" fillId="2" borderId="12" xfId="0" applyFont="1" applyFill="1" applyBorder="1" applyAlignment="1">
      <alignment horizontal="center" wrapText="1"/>
    </xf>
    <xf numFmtId="0" fontId="22" fillId="2" borderId="12" xfId="6" applyNumberFormat="1" applyFont="1" applyFill="1" applyBorder="1" applyAlignment="1" applyProtection="1">
      <alignment horizontal="center" wrapText="1"/>
    </xf>
    <xf numFmtId="171" fontId="22" fillId="2" borderId="12" xfId="6" applyNumberFormat="1" applyFont="1" applyFill="1" applyBorder="1" applyAlignment="1" applyProtection="1">
      <alignment wrapText="1"/>
      <protection locked="0"/>
    </xf>
    <xf numFmtId="171" fontId="30" fillId="2" borderId="12" xfId="6" applyNumberFormat="1" applyFont="1" applyFill="1" applyBorder="1" applyAlignment="1" applyProtection="1">
      <alignment horizontal="right" wrapText="1"/>
    </xf>
    <xf numFmtId="171" fontId="15" fillId="0" borderId="0" xfId="0" applyNumberFormat="1" applyFont="1" applyAlignment="1">
      <alignment horizontal="center"/>
    </xf>
    <xf numFmtId="171" fontId="15" fillId="0" borderId="0" xfId="0" applyNumberFormat="1" applyFont="1"/>
    <xf numFmtId="49" fontId="16" fillId="2" borderId="7" xfId="0" applyNumberFormat="1" applyFont="1" applyFill="1" applyBorder="1" applyAlignment="1">
      <alignment horizontal="center" vertical="top" wrapText="1"/>
    </xf>
    <xf numFmtId="49" fontId="16" fillId="2" borderId="7" xfId="0" applyNumberFormat="1" applyFont="1" applyFill="1" applyBorder="1" applyAlignment="1">
      <alignment horizontal="left" wrapText="1"/>
    </xf>
    <xf numFmtId="169" fontId="16" fillId="2" borderId="7" xfId="0" applyNumberFormat="1" applyFont="1" applyFill="1" applyBorder="1" applyAlignment="1">
      <alignment horizontal="center" vertical="top" wrapText="1"/>
    </xf>
    <xf numFmtId="171" fontId="16" fillId="2" borderId="7" xfId="0" applyNumberFormat="1" applyFont="1" applyFill="1" applyBorder="1" applyAlignment="1">
      <alignment horizontal="center" vertical="top" wrapText="1"/>
    </xf>
    <xf numFmtId="171" fontId="16" fillId="2" borderId="7" xfId="0" applyNumberFormat="1" applyFont="1" applyFill="1" applyBorder="1" applyAlignment="1">
      <alignment horizontal="right" vertical="top" wrapText="1"/>
    </xf>
    <xf numFmtId="49" fontId="16" fillId="7" borderId="8" xfId="0" applyNumberFormat="1" applyFont="1" applyFill="1" applyBorder="1" applyAlignment="1">
      <alignment horizontal="center" vertical="top" wrapText="1"/>
    </xf>
    <xf numFmtId="49" fontId="16" fillId="7" borderId="8" xfId="0" applyNumberFormat="1" applyFont="1" applyFill="1" applyBorder="1" applyAlignment="1">
      <alignment horizontal="left" wrapText="1"/>
    </xf>
    <xf numFmtId="0" fontId="16" fillId="7" borderId="8" xfId="0" applyFont="1" applyFill="1" applyBorder="1" applyAlignment="1">
      <alignment horizontal="center" wrapText="1"/>
    </xf>
    <xf numFmtId="169" fontId="16" fillId="7" borderId="8" xfId="1" applyNumberFormat="1" applyFont="1" applyFill="1" applyBorder="1" applyAlignment="1" applyProtection="1">
      <alignment horizontal="center" wrapText="1"/>
    </xf>
    <xf numFmtId="171" fontId="16" fillId="7" borderId="8" xfId="1" applyNumberFormat="1" applyFont="1" applyFill="1" applyBorder="1" applyAlignment="1" applyProtection="1">
      <alignment horizontal="center" wrapText="1"/>
    </xf>
    <xf numFmtId="171" fontId="16" fillId="7" borderId="8" xfId="1" applyNumberFormat="1" applyFont="1" applyFill="1" applyBorder="1" applyAlignment="1" applyProtection="1">
      <alignment horizontal="right" wrapText="1"/>
    </xf>
    <xf numFmtId="171" fontId="15" fillId="0" borderId="8" xfId="0" applyNumberFormat="1" applyFont="1" applyBorder="1" applyAlignment="1">
      <alignment horizontal="center"/>
    </xf>
    <xf numFmtId="171" fontId="15" fillId="0" borderId="8" xfId="0" applyNumberFormat="1" applyFont="1" applyBorder="1"/>
    <xf numFmtId="0" fontId="15" fillId="2" borderId="8" xfId="0" applyFont="1" applyFill="1" applyBorder="1" applyAlignment="1">
      <alignment horizontal="center" vertical="top"/>
    </xf>
    <xf numFmtId="0" fontId="22" fillId="2" borderId="8" xfId="0" applyFont="1" applyFill="1" applyBorder="1" applyAlignment="1">
      <alignment wrapText="1"/>
    </xf>
    <xf numFmtId="0" fontId="15" fillId="2" borderId="8" xfId="0" applyFont="1" applyFill="1" applyBorder="1"/>
    <xf numFmtId="171" fontId="15" fillId="2" borderId="8" xfId="0" applyNumberFormat="1" applyFont="1" applyFill="1" applyBorder="1" applyAlignment="1">
      <alignment horizontal="center"/>
    </xf>
    <xf numFmtId="171" fontId="15" fillId="2" borderId="8" xfId="0" applyNumberFormat="1" applyFont="1" applyFill="1" applyBorder="1"/>
    <xf numFmtId="0" fontId="15" fillId="0" borderId="9" xfId="0" applyFont="1" applyBorder="1" applyAlignment="1">
      <alignment horizontal="justify" vertical="top" wrapText="1"/>
    </xf>
    <xf numFmtId="4" fontId="17" fillId="0" borderId="9" xfId="21" applyNumberFormat="1" applyFont="1" applyBorder="1" applyAlignment="1">
      <alignment horizontal="right"/>
    </xf>
    <xf numFmtId="171" fontId="17" fillId="0" borderId="9" xfId="5" applyNumberFormat="1" applyFont="1" applyFill="1" applyBorder="1" applyAlignment="1" applyProtection="1">
      <alignment horizontal="center"/>
      <protection locked="0"/>
    </xf>
    <xf numFmtId="171" fontId="17" fillId="0" borderId="9" xfId="21" applyNumberFormat="1" applyFont="1" applyBorder="1" applyAlignment="1">
      <alignment horizontal="right"/>
    </xf>
    <xf numFmtId="173" fontId="17" fillId="0" borderId="8" xfId="21" applyNumberFormat="1" applyFont="1" applyBorder="1" applyAlignment="1">
      <alignment horizontal="justify" vertical="top" wrapText="1"/>
    </xf>
    <xf numFmtId="0" fontId="17" fillId="0" borderId="8" xfId="0" applyFont="1" applyBorder="1"/>
    <xf numFmtId="171" fontId="17" fillId="0" borderId="8" xfId="0" applyNumberFormat="1" applyFont="1" applyBorder="1" applyAlignment="1" applyProtection="1">
      <alignment horizontal="center"/>
      <protection locked="0"/>
    </xf>
    <xf numFmtId="171" fontId="17" fillId="0" borderId="8" xfId="21" applyNumberFormat="1" applyFont="1" applyBorder="1" applyAlignment="1">
      <alignment horizontal="right"/>
    </xf>
    <xf numFmtId="49" fontId="17" fillId="0" borderId="9" xfId="21" applyNumberFormat="1" applyFont="1" applyBorder="1" applyAlignment="1">
      <alignment horizontal="justify" vertical="top" wrapText="1"/>
    </xf>
    <xf numFmtId="0" fontId="31" fillId="0" borderId="9" xfId="21" applyFont="1" applyBorder="1" applyAlignment="1">
      <alignment horizontal="center"/>
    </xf>
    <xf numFmtId="4" fontId="31" fillId="0" borderId="9" xfId="21" applyNumberFormat="1" applyFont="1" applyBorder="1" applyAlignment="1">
      <alignment horizontal="right"/>
    </xf>
    <xf numFmtId="171" fontId="31" fillId="0" borderId="9" xfId="5" applyNumberFormat="1" applyFont="1" applyFill="1" applyBorder="1" applyAlignment="1" applyProtection="1">
      <alignment horizontal="right"/>
      <protection locked="0"/>
    </xf>
    <xf numFmtId="171" fontId="31" fillId="0" borderId="9" xfId="21" applyNumberFormat="1" applyFont="1" applyBorder="1" applyAlignment="1">
      <alignment horizontal="right"/>
    </xf>
    <xf numFmtId="49" fontId="17" fillId="0" borderId="8" xfId="21" applyNumberFormat="1" applyFont="1" applyBorder="1" applyAlignment="1">
      <alignment horizontal="justify" vertical="top" wrapText="1"/>
    </xf>
    <xf numFmtId="0" fontId="31" fillId="0" borderId="8" xfId="21" applyFont="1" applyBorder="1" applyAlignment="1">
      <alignment horizontal="center"/>
    </xf>
    <xf numFmtId="4" fontId="31" fillId="0" borderId="8" xfId="21" applyNumberFormat="1" applyFont="1" applyBorder="1" applyAlignment="1">
      <alignment horizontal="right"/>
    </xf>
    <xf numFmtId="171" fontId="31" fillId="0" borderId="8" xfId="5" applyNumberFormat="1" applyFont="1" applyFill="1" applyBorder="1" applyAlignment="1" applyProtection="1">
      <alignment horizontal="right"/>
      <protection locked="0"/>
    </xf>
    <xf numFmtId="171" fontId="31" fillId="0" borderId="8" xfId="21" applyNumberFormat="1" applyFont="1" applyBorder="1" applyAlignment="1">
      <alignment horizontal="right"/>
    </xf>
    <xf numFmtId="0" fontId="22" fillId="2" borderId="9" xfId="0" applyFont="1" applyFill="1" applyBorder="1" applyAlignment="1">
      <alignment horizontal="right" wrapText="1"/>
    </xf>
    <xf numFmtId="171" fontId="22" fillId="2" borderId="9" xfId="0" applyNumberFormat="1" applyFont="1" applyFill="1" applyBorder="1" applyAlignment="1">
      <alignment horizontal="center"/>
    </xf>
    <xf numFmtId="171" fontId="22" fillId="2" borderId="9" xfId="0" applyNumberFormat="1" applyFont="1" applyFill="1" applyBorder="1" applyAlignment="1">
      <alignment horizontal="right"/>
    </xf>
    <xf numFmtId="171" fontId="0" fillId="0" borderId="0" xfId="0" applyNumberFormat="1"/>
    <xf numFmtId="49" fontId="16" fillId="2" borderId="12" xfId="0" applyNumberFormat="1" applyFont="1" applyFill="1" applyBorder="1" applyAlignment="1">
      <alignment vertical="center" wrapText="1"/>
    </xf>
    <xf numFmtId="0" fontId="11" fillId="4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6" fillId="6" borderId="6" xfId="11" applyFont="1" applyFill="1" applyBorder="1" applyAlignment="1">
      <alignment horizontal="center" vertical="center"/>
    </xf>
  </cellXfs>
  <cellStyles count="54">
    <cellStyle name="40% - Naglasak1" xfId="2" xr:uid="{00000000-0005-0000-0000-000006000000}"/>
    <cellStyle name="A4 Small 210 x 297 mm" xfId="3" xr:uid="{00000000-0005-0000-0000-000007000000}"/>
    <cellStyle name="A4 Small 210 x 297 mm 13 2" xfId="4" xr:uid="{00000000-0005-0000-0000-000008000000}"/>
    <cellStyle name="Bilješka 2 2" xfId="5" xr:uid="{00000000-0005-0000-0000-000009000000}"/>
    <cellStyle name="Comma 2" xfId="6" xr:uid="{00000000-0005-0000-0000-00000A000000}"/>
    <cellStyle name="Comma 2 2" xfId="7" xr:uid="{00000000-0005-0000-0000-00000B000000}"/>
    <cellStyle name="Navadno_TUS_Planet popis" xfId="8" xr:uid="{00000000-0005-0000-0000-00000C000000}"/>
    <cellStyle name="Normal 10" xfId="9" xr:uid="{00000000-0005-0000-0000-00000D000000}"/>
    <cellStyle name="Normal 10 10" xfId="10" xr:uid="{00000000-0005-0000-0000-00000E000000}"/>
    <cellStyle name="Normal 2" xfId="11" xr:uid="{00000000-0005-0000-0000-00000F000000}"/>
    <cellStyle name="Normal 2 2" xfId="12" xr:uid="{00000000-0005-0000-0000-000010000000}"/>
    <cellStyle name="Normal 27" xfId="13" xr:uid="{00000000-0005-0000-0000-000011000000}"/>
    <cellStyle name="Normal 3" xfId="14" xr:uid="{00000000-0005-0000-0000-000012000000}"/>
    <cellStyle name="Normal 6" xfId="15" xr:uid="{00000000-0005-0000-0000-000013000000}"/>
    <cellStyle name="Normal 6 2" xfId="16" xr:uid="{00000000-0005-0000-0000-000014000000}"/>
    <cellStyle name="Normal 6_KAN Predmer 02.09" xfId="17" xr:uid="{00000000-0005-0000-0000-000015000000}"/>
    <cellStyle name="Normal_Sheet2" xfId="19" xr:uid="{00000000-0005-0000-0000-000017000000}"/>
    <cellStyle name="Normal1" xfId="18" xr:uid="{00000000-0005-0000-0000-000016000000}"/>
    <cellStyle name="Normalno" xfId="0" builtinId="0"/>
    <cellStyle name="Normalno 10" xfId="20" xr:uid="{00000000-0005-0000-0000-000019000000}"/>
    <cellStyle name="Normalno 2" xfId="21" xr:uid="{00000000-0005-0000-0000-00001A000000}"/>
    <cellStyle name="Normalno 2 4" xfId="22" xr:uid="{00000000-0005-0000-0000-00001B000000}"/>
    <cellStyle name="Normalno 3" xfId="23" xr:uid="{00000000-0005-0000-0000-00001C000000}"/>
    <cellStyle name="Normalno 4" xfId="24" xr:uid="{00000000-0005-0000-0000-00001D000000}"/>
    <cellStyle name="Normalno 5" xfId="25" xr:uid="{00000000-0005-0000-0000-00001E000000}"/>
    <cellStyle name="Normalno 6" xfId="26" xr:uid="{00000000-0005-0000-0000-00001F000000}"/>
    <cellStyle name="Normalno 7" xfId="27" xr:uid="{00000000-0005-0000-0000-000020000000}"/>
    <cellStyle name="Normalno 8" xfId="28" xr:uid="{00000000-0005-0000-0000-000021000000}"/>
    <cellStyle name="Normalno 8 2" xfId="29" xr:uid="{00000000-0005-0000-0000-000022000000}"/>
    <cellStyle name="Normalno 9" xfId="30" xr:uid="{00000000-0005-0000-0000-000023000000}"/>
    <cellStyle name="Obično 10" xfId="31" xr:uid="{00000000-0005-0000-0000-000024000000}"/>
    <cellStyle name="Obično 13" xfId="32" xr:uid="{00000000-0005-0000-0000-000025000000}"/>
    <cellStyle name="Obično 2" xfId="33" xr:uid="{00000000-0005-0000-0000-000026000000}"/>
    <cellStyle name="Obično 3" xfId="34" xr:uid="{00000000-0005-0000-0000-000027000000}"/>
    <cellStyle name="Obično 4 2" xfId="35" xr:uid="{00000000-0005-0000-0000-000028000000}"/>
    <cellStyle name="Obično_4.2 Bill of Quantities PROBA (2)" xfId="36" xr:uid="{00000000-0005-0000-0000-000029000000}"/>
    <cellStyle name="Stil 1" xfId="37" xr:uid="{00000000-0005-0000-0000-00002A000000}"/>
    <cellStyle name="Style 1" xfId="38" xr:uid="{00000000-0005-0000-0000-00002B000000}"/>
    <cellStyle name="Valuta 2" xfId="39" xr:uid="{00000000-0005-0000-0000-00002C000000}"/>
    <cellStyle name="Valuta 2 2" xfId="40" xr:uid="{00000000-0005-0000-0000-00002D000000}"/>
    <cellStyle name="Valuta 2 3" xfId="41" xr:uid="{00000000-0005-0000-0000-00002E000000}"/>
    <cellStyle name="Valuta 3" xfId="42" xr:uid="{00000000-0005-0000-0000-00002F000000}"/>
    <cellStyle name="Valuta 4" xfId="43" xr:uid="{00000000-0005-0000-0000-000030000000}"/>
    <cellStyle name="Valuta 5" xfId="44" xr:uid="{00000000-0005-0000-0000-000031000000}"/>
    <cellStyle name="Valuta 6" xfId="45" xr:uid="{00000000-0005-0000-0000-000032000000}"/>
    <cellStyle name="Zarez" xfId="1" builtinId="3"/>
    <cellStyle name="Zarez 2" xfId="46" xr:uid="{00000000-0005-0000-0000-000033000000}"/>
    <cellStyle name="Zarez 3" xfId="47" xr:uid="{00000000-0005-0000-0000-000034000000}"/>
    <cellStyle name="Zarez 4" xfId="48" xr:uid="{00000000-0005-0000-0000-000035000000}"/>
    <cellStyle name="Zarez 5" xfId="49" xr:uid="{00000000-0005-0000-0000-000036000000}"/>
    <cellStyle name="Zarez 5 2" xfId="50" xr:uid="{00000000-0005-0000-0000-000037000000}"/>
    <cellStyle name="Zarez 5 2 2" xfId="51" xr:uid="{00000000-0005-0000-0000-000038000000}"/>
    <cellStyle name="Zarez 5 3" xfId="52" xr:uid="{00000000-0005-0000-0000-000039000000}"/>
    <cellStyle name="Zarez 6" xfId="53" xr:uid="{00000000-0005-0000-0000-00003A000000}"/>
  </cellStyles>
  <dxfs count="0"/>
  <tableStyles count="0" defaultTableStyle="TableStyleMedium2" defaultPivotStyle="PivotStyleLight16"/>
  <colors>
    <indexedColors>
      <rgbColor rgb="FF000000"/>
      <rgbColor rgb="FFEBF1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93C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40"/>
  <sheetViews>
    <sheetView tabSelected="1" view="pageBreakPreview" topLeftCell="A19" zoomScale="95" zoomScaleNormal="95" zoomScaleSheetLayoutView="95" workbookViewId="0">
      <selection activeCell="R14" sqref="R14"/>
    </sheetView>
  </sheetViews>
  <sheetFormatPr defaultColWidth="11.85546875" defaultRowHeight="15.75"/>
  <cols>
    <col min="1" max="2" width="2.42578125" style="1" customWidth="1"/>
    <col min="3" max="3" width="19.7109375" style="1" customWidth="1"/>
    <col min="4" max="64" width="9.140625" style="1" customWidth="1"/>
  </cols>
  <sheetData>
    <row r="1" spans="1:12" ht="6" customHeight="1"/>
    <row r="2" spans="1:12"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8">
      <c r="B3" s="4"/>
      <c r="C3" s="313" t="s">
        <v>0</v>
      </c>
      <c r="D3" s="313"/>
      <c r="E3" s="313"/>
      <c r="F3" s="313"/>
      <c r="G3" s="313"/>
      <c r="H3" s="313"/>
      <c r="I3" s="313"/>
      <c r="J3" s="313"/>
      <c r="K3" s="313"/>
      <c r="L3" s="313"/>
    </row>
    <row r="4" spans="1:12">
      <c r="A4" s="5"/>
      <c r="C4" s="1" t="s">
        <v>1</v>
      </c>
    </row>
    <row r="5" spans="1:12">
      <c r="A5" s="5"/>
      <c r="C5" s="1" t="s">
        <v>2</v>
      </c>
    </row>
    <row r="6" spans="1:12">
      <c r="A6" s="5"/>
    </row>
    <row r="7" spans="1:12">
      <c r="A7" s="5"/>
      <c r="C7" s="1" t="s">
        <v>3</v>
      </c>
    </row>
    <row r="8" spans="1:12">
      <c r="A8" s="5"/>
      <c r="C8" s="1" t="s">
        <v>4</v>
      </c>
    </row>
    <row r="9" spans="1:12">
      <c r="A9" s="5"/>
    </row>
    <row r="10" spans="1:12">
      <c r="A10" s="5"/>
    </row>
    <row r="11" spans="1:12">
      <c r="A11" s="5"/>
    </row>
    <row r="12" spans="1:12">
      <c r="A12" s="5"/>
    </row>
    <row r="13" spans="1:12" ht="40.15" customHeight="1">
      <c r="A13" s="5"/>
      <c r="C13" s="314" t="s">
        <v>5</v>
      </c>
      <c r="D13" s="314"/>
      <c r="E13" s="314"/>
      <c r="F13" s="314"/>
      <c r="G13" s="314"/>
      <c r="H13" s="314"/>
      <c r="I13" s="314"/>
      <c r="J13" s="314"/>
      <c r="K13" s="314"/>
      <c r="L13" s="314"/>
    </row>
    <row r="14" spans="1:12" ht="62.65" customHeight="1">
      <c r="A14" s="5"/>
      <c r="C14" s="315" t="s">
        <v>6</v>
      </c>
      <c r="D14" s="315"/>
      <c r="E14" s="315"/>
      <c r="F14" s="315"/>
      <c r="G14" s="315"/>
      <c r="H14" s="315"/>
      <c r="I14" s="315"/>
      <c r="J14" s="315"/>
      <c r="K14" s="315"/>
      <c r="L14" s="315"/>
    </row>
    <row r="15" spans="1:12" ht="18">
      <c r="A15" s="5"/>
      <c r="C15" s="6"/>
      <c r="D15" s="7"/>
      <c r="E15" s="316" t="s">
        <v>7</v>
      </c>
      <c r="F15" s="316"/>
      <c r="G15" s="316"/>
      <c r="H15" s="316"/>
      <c r="I15" s="7"/>
      <c r="J15" s="7"/>
      <c r="K15" s="7"/>
      <c r="L15" s="7"/>
    </row>
    <row r="16" spans="1:12">
      <c r="A16" s="5"/>
    </row>
    <row r="17" spans="1:6">
      <c r="A17" s="5"/>
    </row>
    <row r="18" spans="1:6">
      <c r="A18" s="5"/>
    </row>
    <row r="19" spans="1:6">
      <c r="A19" s="5"/>
    </row>
    <row r="20" spans="1:6">
      <c r="A20" s="5"/>
    </row>
    <row r="21" spans="1:6" ht="125.1" customHeight="1">
      <c r="A21" s="5"/>
    </row>
    <row r="22" spans="1:6" ht="18">
      <c r="A22" s="5"/>
      <c r="C22" s="8" t="s">
        <v>8</v>
      </c>
      <c r="D22" s="9" t="s">
        <v>9</v>
      </c>
      <c r="E22" s="8"/>
      <c r="F22" s="8"/>
    </row>
    <row r="23" spans="1:6" ht="18">
      <c r="A23" s="5"/>
      <c r="C23" s="8"/>
      <c r="D23" s="8"/>
      <c r="E23" s="8"/>
      <c r="F23" s="8"/>
    </row>
    <row r="24" spans="1:6" ht="18">
      <c r="A24" s="5"/>
      <c r="C24" s="8" t="s">
        <v>10</v>
      </c>
      <c r="D24" s="10" t="s">
        <v>11</v>
      </c>
      <c r="E24" s="8"/>
      <c r="F24" s="8"/>
    </row>
    <row r="25" spans="1:6">
      <c r="A25" s="5"/>
    </row>
    <row r="26" spans="1:6">
      <c r="A26" s="5"/>
    </row>
    <row r="27" spans="1:6">
      <c r="A27" s="5"/>
    </row>
    <row r="28" spans="1:6">
      <c r="A28" s="5"/>
    </row>
    <row r="29" spans="1:6">
      <c r="A29" s="5"/>
    </row>
    <row r="30" spans="1:6">
      <c r="A30" s="5"/>
    </row>
    <row r="31" spans="1:6">
      <c r="A31" s="5"/>
    </row>
    <row r="32" spans="1:6">
      <c r="A32" s="5"/>
    </row>
    <row r="33" spans="1:4">
      <c r="A33" s="5"/>
    </row>
    <row r="34" spans="1:4">
      <c r="A34" s="5"/>
    </row>
    <row r="35" spans="1:4">
      <c r="A35" s="5"/>
    </row>
    <row r="36" spans="1:4" ht="124.15" customHeight="1">
      <c r="A36" s="5"/>
    </row>
    <row r="37" spans="1:4">
      <c r="A37" s="5"/>
      <c r="C37" s="1" t="s">
        <v>12</v>
      </c>
      <c r="D37" s="1" t="s">
        <v>13</v>
      </c>
    </row>
    <row r="38" spans="1:4">
      <c r="A38" s="5"/>
      <c r="C38" s="1" t="s">
        <v>14</v>
      </c>
      <c r="D38" s="1" t="s">
        <v>15</v>
      </c>
    </row>
    <row r="39" spans="1:4">
      <c r="A39" s="5"/>
    </row>
    <row r="40" spans="1:4">
      <c r="A40" s="5"/>
    </row>
  </sheetData>
  <mergeCells count="4">
    <mergeCell ref="C3:L3"/>
    <mergeCell ref="C13:L13"/>
    <mergeCell ref="C14:L14"/>
    <mergeCell ref="E15:H15"/>
  </mergeCells>
  <pageMargins left="0.98402777777777795" right="0.39374999999999999" top="0.55138888888888904" bottom="0.51180555555555496" header="0.51180555555555496" footer="0.51180555555555496"/>
  <pageSetup paperSize="9" scale="82" firstPageNumber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L10"/>
  <sheetViews>
    <sheetView view="pageBreakPreview" zoomScaleNormal="100" workbookViewId="0">
      <selection activeCell="E5" sqref="E5"/>
    </sheetView>
  </sheetViews>
  <sheetFormatPr defaultColWidth="11.85546875" defaultRowHeight="15"/>
  <cols>
    <col min="1" max="1" width="8.140625" style="11" customWidth="1"/>
    <col min="2" max="2" width="34.5703125" style="12" customWidth="1"/>
    <col min="3" max="3" width="10.85546875" style="11" customWidth="1"/>
    <col min="4" max="4" width="20.140625" style="13" customWidth="1"/>
    <col min="5" max="5" width="22.7109375" style="13" customWidth="1"/>
    <col min="6" max="64" width="9.140625" style="14" customWidth="1"/>
  </cols>
  <sheetData>
    <row r="2" spans="1:5">
      <c r="A2" s="317" t="s">
        <v>16</v>
      </c>
      <c r="B2" s="317"/>
      <c r="C2" s="317"/>
      <c r="D2" s="317"/>
      <c r="E2" s="317"/>
    </row>
    <row r="3" spans="1:5" ht="30">
      <c r="A3" s="15" t="s">
        <v>17</v>
      </c>
      <c r="B3" s="15" t="s">
        <v>18</v>
      </c>
      <c r="C3" s="16" t="s">
        <v>19</v>
      </c>
      <c r="D3" s="17" t="s">
        <v>20</v>
      </c>
      <c r="E3" s="17" t="s">
        <v>21</v>
      </c>
    </row>
    <row r="4" spans="1:5">
      <c r="A4" s="18"/>
      <c r="B4" s="19"/>
      <c r="C4" s="20"/>
      <c r="D4" s="21"/>
      <c r="E4" s="22"/>
    </row>
    <row r="5" spans="1:5">
      <c r="A5" s="23" t="s">
        <v>22</v>
      </c>
      <c r="B5" s="24" t="s">
        <v>23</v>
      </c>
      <c r="C5" s="25" t="s">
        <v>24</v>
      </c>
      <c r="D5" s="26">
        <f>'PRIPREMNI RADOVI'!G15</f>
        <v>0</v>
      </c>
      <c r="E5" s="27">
        <f>D5*1.25</f>
        <v>0</v>
      </c>
    </row>
    <row r="6" spans="1:5">
      <c r="A6" s="23" t="s">
        <v>25</v>
      </c>
      <c r="B6" s="28" t="s">
        <v>26</v>
      </c>
      <c r="C6" s="25" t="s">
        <v>24</v>
      </c>
      <c r="D6" s="29">
        <f>'gragrađevinski radovi staza i d'!F37</f>
        <v>0</v>
      </c>
      <c r="E6" s="27">
        <f>D6*1.25</f>
        <v>0</v>
      </c>
    </row>
    <row r="7" spans="1:5">
      <c r="A7" s="23" t="s">
        <v>27</v>
      </c>
      <c r="B7" s="24" t="s">
        <v>28</v>
      </c>
      <c r="C7" s="25" t="s">
        <v>24</v>
      </c>
      <c r="D7" s="26">
        <f>hortikultura!F60</f>
        <v>0</v>
      </c>
      <c r="E7" s="27">
        <f>D7*1.25</f>
        <v>0</v>
      </c>
    </row>
    <row r="8" spans="1:5">
      <c r="A8" s="23" t="s">
        <v>29</v>
      </c>
      <c r="B8" s="24" t="s">
        <v>30</v>
      </c>
      <c r="C8" s="25" t="s">
        <v>24</v>
      </c>
      <c r="D8" s="26">
        <f>oprema!G18</f>
        <v>0</v>
      </c>
      <c r="E8" s="27">
        <f>D8*1.25</f>
        <v>0</v>
      </c>
    </row>
    <row r="9" spans="1:5">
      <c r="A9" s="30"/>
      <c r="B9" s="31" t="s">
        <v>31</v>
      </c>
      <c r="C9" s="32" t="s">
        <v>24</v>
      </c>
      <c r="D9" s="33">
        <f>SUM(D5:D8)</f>
        <v>0</v>
      </c>
      <c r="E9" s="34">
        <f>D9*1.25</f>
        <v>0</v>
      </c>
    </row>
    <row r="10" spans="1:5" ht="27" customHeight="1"/>
  </sheetData>
  <sheetProtection algorithmName="SHA-512" hashValue="tTJHOpZOrHUg1Z4QuskLourf/foYYMcRPiZI4aSY+s+xwIiw4yHCCB7FPrBSx82Vm40ei7WyobhBQD3Yai16+A==" saltValue="BZJBV34MwdJE723+9yBUnQ==" spinCount="100000" sheet="1" objects="1" scenarios="1"/>
  <mergeCells count="1">
    <mergeCell ref="A2:E2"/>
  </mergeCells>
  <pageMargins left="0.98402777777777795" right="0.39374999999999999" top="0.55138888888888904" bottom="0.51180555555555496" header="0.51180555555555496" footer="0.51180555555555496"/>
  <pageSetup paperSize="9" scale="90" firstPageNumber="0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L18"/>
  <sheetViews>
    <sheetView view="pageBreakPreview" zoomScaleNormal="100" workbookViewId="0">
      <selection activeCell="F7" sqref="F7"/>
    </sheetView>
  </sheetViews>
  <sheetFormatPr defaultColWidth="11.85546875" defaultRowHeight="15"/>
  <cols>
    <col min="1" max="1" width="1.7109375" style="14" customWidth="1"/>
    <col min="2" max="2" width="9.140625" style="14" customWidth="1"/>
    <col min="3" max="3" width="46.140625" style="12" customWidth="1"/>
    <col min="4" max="4" width="11.140625" style="11" customWidth="1"/>
    <col min="5" max="5" width="12.7109375" style="35" customWidth="1"/>
    <col min="6" max="6" width="14.85546875" style="36" customWidth="1"/>
    <col min="7" max="7" width="14.5703125" style="37" customWidth="1"/>
    <col min="8" max="8" width="15.140625" style="14" customWidth="1"/>
    <col min="9" max="64" width="9.140625" style="14" customWidth="1"/>
  </cols>
  <sheetData>
    <row r="1" spans="1:64">
      <c r="B1" s="38" t="s">
        <v>22</v>
      </c>
      <c r="C1" s="38" t="s">
        <v>23</v>
      </c>
      <c r="D1" s="39"/>
      <c r="E1" s="39"/>
      <c r="F1" s="40"/>
      <c r="G1" s="41"/>
    </row>
    <row r="2" spans="1:64" ht="30">
      <c r="A2" s="42"/>
      <c r="B2" s="43" t="s">
        <v>17</v>
      </c>
      <c r="C2" s="43" t="s">
        <v>18</v>
      </c>
      <c r="D2" s="44" t="s">
        <v>32</v>
      </c>
      <c r="E2" s="45" t="s">
        <v>33</v>
      </c>
      <c r="F2" s="46" t="s">
        <v>34</v>
      </c>
      <c r="G2" s="47" t="s">
        <v>35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</row>
    <row r="3" spans="1:64">
      <c r="B3" s="48"/>
      <c r="C3" s="49"/>
      <c r="D3" s="50"/>
      <c r="E3" s="51"/>
      <c r="F3" s="52"/>
      <c r="G3" s="53"/>
      <c r="H3" s="54"/>
    </row>
    <row r="4" spans="1:64" ht="200.25">
      <c r="B4" s="55"/>
      <c r="C4" s="56" t="s">
        <v>36</v>
      </c>
      <c r="D4" s="57"/>
      <c r="E4" s="57"/>
      <c r="F4" s="58"/>
      <c r="G4" s="59"/>
      <c r="H4" s="54"/>
    </row>
    <row r="5" spans="1:64">
      <c r="B5" s="48"/>
      <c r="C5" s="60"/>
      <c r="D5" s="61"/>
      <c r="E5" s="61"/>
      <c r="F5" s="52"/>
      <c r="G5" s="53"/>
      <c r="H5" s="54"/>
    </row>
    <row r="6" spans="1:64" ht="57.75">
      <c r="B6" s="48" t="s">
        <v>37</v>
      </c>
      <c r="C6" s="60" t="s">
        <v>38</v>
      </c>
      <c r="D6" s="61"/>
      <c r="E6" s="61"/>
      <c r="F6" s="52"/>
      <c r="G6" s="53"/>
      <c r="H6" s="54"/>
    </row>
    <row r="7" spans="1:64">
      <c r="B7" s="55"/>
      <c r="C7" s="56" t="s">
        <v>39</v>
      </c>
      <c r="D7" s="57" t="s">
        <v>40</v>
      </c>
      <c r="E7" s="57">
        <v>1</v>
      </c>
      <c r="F7" s="62"/>
      <c r="G7" s="59">
        <f>E7*F7</f>
        <v>0</v>
      </c>
      <c r="H7" s="54"/>
    </row>
    <row r="8" spans="1:64">
      <c r="B8" s="48"/>
      <c r="C8" s="63"/>
      <c r="D8" s="64"/>
      <c r="E8" s="65"/>
      <c r="F8" s="52"/>
      <c r="G8" s="66"/>
      <c r="H8" s="54"/>
    </row>
    <row r="9" spans="1:64" ht="43.5">
      <c r="B9" s="48" t="s">
        <v>41</v>
      </c>
      <c r="C9" s="67" t="s">
        <v>42</v>
      </c>
      <c r="D9" s="57"/>
      <c r="E9" s="68"/>
      <c r="F9" s="69"/>
      <c r="G9" s="59"/>
    </row>
    <row r="10" spans="1:64" ht="86.25">
      <c r="B10" s="55"/>
      <c r="C10" s="70" t="s">
        <v>43</v>
      </c>
      <c r="D10" s="57" t="s">
        <v>44</v>
      </c>
      <c r="E10" s="68">
        <v>7</v>
      </c>
      <c r="F10" s="69"/>
      <c r="G10" s="59">
        <f>E10*F10</f>
        <v>0</v>
      </c>
    </row>
    <row r="11" spans="1:64">
      <c r="B11" s="71"/>
      <c r="C11" s="72"/>
      <c r="D11" s="61"/>
      <c r="E11" s="73"/>
      <c r="F11" s="74"/>
      <c r="G11" s="75"/>
    </row>
    <row r="12" spans="1:64">
      <c r="B12" s="48" t="s">
        <v>45</v>
      </c>
      <c r="C12" s="76" t="s">
        <v>46</v>
      </c>
      <c r="D12" s="61"/>
      <c r="E12" s="73"/>
      <c r="F12" s="77"/>
      <c r="G12" s="53"/>
    </row>
    <row r="13" spans="1:64" ht="72">
      <c r="B13" s="55"/>
      <c r="C13" s="70" t="s">
        <v>47</v>
      </c>
      <c r="D13" s="57" t="s">
        <v>48</v>
      </c>
      <c r="E13" s="57">
        <v>38</v>
      </c>
      <c r="F13" s="62"/>
      <c r="G13" s="59">
        <f>E13*F13</f>
        <v>0</v>
      </c>
    </row>
    <row r="14" spans="1:64">
      <c r="B14" s="71"/>
      <c r="C14" s="72"/>
      <c r="D14" s="61"/>
      <c r="E14" s="73"/>
      <c r="F14" s="74"/>
      <c r="G14" s="75"/>
    </row>
    <row r="15" spans="1:64">
      <c r="B15" s="78"/>
      <c r="C15" s="79" t="s">
        <v>49</v>
      </c>
      <c r="D15" s="80"/>
      <c r="E15" s="80"/>
      <c r="F15" s="81"/>
      <c r="G15" s="82">
        <f>SUM(G3:G14)</f>
        <v>0</v>
      </c>
    </row>
    <row r="18" spans="3:3">
      <c r="C18" s="83"/>
    </row>
  </sheetData>
  <sheetProtection password="F237" sheet="1" objects="1" scenarios="1"/>
  <pageMargins left="0.86597222222222203" right="0.39374999999999999" top="0.55138888888888904" bottom="0.55138888888888904" header="0.51180555555555496" footer="0.51180555555555496"/>
  <pageSetup paperSize="9" scale="80" firstPageNumber="0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39"/>
  <sheetViews>
    <sheetView view="pageBreakPreview" zoomScaleNormal="95" workbookViewId="0">
      <selection activeCell="E9" sqref="E9"/>
    </sheetView>
  </sheetViews>
  <sheetFormatPr defaultColWidth="11.7109375" defaultRowHeight="15"/>
  <cols>
    <col min="1" max="1" width="7.7109375" style="84" customWidth="1"/>
    <col min="2" max="2" width="60.85546875" style="85" customWidth="1"/>
    <col min="3" max="3" width="9.42578125" style="14" customWidth="1"/>
    <col min="4" max="4" width="15.28515625" style="11" customWidth="1"/>
    <col min="5" max="5" width="15.42578125" style="86" customWidth="1"/>
    <col min="6" max="6" width="16.5703125" style="87" customWidth="1"/>
    <col min="7" max="7" width="33" style="14" hidden="1" customWidth="1"/>
    <col min="8" max="61" width="9.140625" style="14" customWidth="1"/>
    <col min="62" max="1021" width="11.7109375" style="14"/>
    <col min="1022" max="1022" width="11.5703125" style="14" customWidth="1"/>
    <col min="1023" max="1025" width="11.5703125" customWidth="1"/>
  </cols>
  <sheetData>
    <row r="1" spans="1:1024">
      <c r="A1" s="88" t="s">
        <v>25</v>
      </c>
      <c r="B1" s="89" t="s">
        <v>50</v>
      </c>
    </row>
    <row r="2" spans="1:1024">
      <c r="B2" s="89"/>
    </row>
    <row r="3" spans="1:1024" ht="15" customHeight="1">
      <c r="A3" s="90" t="s">
        <v>51</v>
      </c>
      <c r="B3" s="312" t="s">
        <v>52</v>
      </c>
      <c r="C3" s="312"/>
      <c r="D3" s="312"/>
      <c r="E3" s="312"/>
      <c r="F3" s="312"/>
    </row>
    <row r="4" spans="1:1024" ht="30">
      <c r="A4" s="91" t="s">
        <v>17</v>
      </c>
      <c r="B4" s="92" t="s">
        <v>18</v>
      </c>
      <c r="C4" s="93" t="s">
        <v>32</v>
      </c>
      <c r="D4" s="94" t="s">
        <v>33</v>
      </c>
      <c r="E4" s="95" t="s">
        <v>34</v>
      </c>
      <c r="F4" s="96" t="s">
        <v>35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</row>
    <row r="5" spans="1:1024" ht="17.25">
      <c r="A5" s="98"/>
      <c r="B5" s="99" t="s">
        <v>53</v>
      </c>
      <c r="C5" s="100" t="s">
        <v>48</v>
      </c>
      <c r="D5" s="100">
        <f>26+23+14.5+2</f>
        <v>65.5</v>
      </c>
      <c r="E5" s="101"/>
      <c r="F5" s="102"/>
    </row>
    <row r="6" spans="1:1024" ht="17.25">
      <c r="A6" s="48"/>
      <c r="B6" s="76" t="s">
        <v>54</v>
      </c>
      <c r="C6" s="100" t="s">
        <v>48</v>
      </c>
      <c r="D6" s="61">
        <v>41.5</v>
      </c>
      <c r="E6" s="103"/>
      <c r="F6" s="53"/>
    </row>
    <row r="7" spans="1:1024">
      <c r="A7" s="55"/>
      <c r="B7" s="104"/>
      <c r="C7" s="105" t="s">
        <v>55</v>
      </c>
      <c r="D7" s="106">
        <f>SUM(D5:D6)</f>
        <v>107</v>
      </c>
      <c r="E7" s="107"/>
      <c r="F7" s="108"/>
    </row>
    <row r="8" spans="1:1024">
      <c r="A8" s="48"/>
      <c r="B8" s="76"/>
      <c r="C8" s="71"/>
      <c r="D8" s="61"/>
      <c r="E8" s="103"/>
      <c r="F8" s="53"/>
    </row>
    <row r="9" spans="1:1024" s="14" customFormat="1" ht="66.400000000000006" customHeight="1">
      <c r="A9" s="109" t="s">
        <v>51</v>
      </c>
      <c r="B9" s="110" t="s">
        <v>56</v>
      </c>
      <c r="C9" s="111" t="s">
        <v>57</v>
      </c>
      <c r="D9" s="112">
        <f>D7*0.4</f>
        <v>42.800000000000004</v>
      </c>
      <c r="E9" s="113"/>
      <c r="F9" s="114">
        <f>D9*E9</f>
        <v>0</v>
      </c>
      <c r="G9" s="115" t="s">
        <v>58</v>
      </c>
      <c r="AMI9"/>
      <c r="AMJ9"/>
    </row>
    <row r="10" spans="1:1024">
      <c r="A10" s="48"/>
      <c r="B10" s="76" t="s">
        <v>59</v>
      </c>
      <c r="C10" s="71"/>
      <c r="D10" s="61"/>
      <c r="E10" s="103"/>
      <c r="F10" s="53"/>
      <c r="G10" s="71"/>
    </row>
    <row r="11" spans="1:1024" ht="30.75">
      <c r="A11" s="55" t="s">
        <v>60</v>
      </c>
      <c r="B11" s="116" t="s">
        <v>61</v>
      </c>
      <c r="C11" s="111" t="s">
        <v>62</v>
      </c>
      <c r="D11" s="112">
        <f>D7</f>
        <v>107</v>
      </c>
      <c r="E11" s="113"/>
      <c r="F11" s="114">
        <f>D11*E11</f>
        <v>0</v>
      </c>
      <c r="G11" s="117"/>
    </row>
    <row r="12" spans="1:1024">
      <c r="A12" s="48"/>
      <c r="B12" s="76"/>
      <c r="C12" s="71"/>
      <c r="D12" s="61"/>
      <c r="E12" s="103"/>
      <c r="F12" s="53"/>
      <c r="G12" s="71"/>
    </row>
    <row r="13" spans="1:1024" ht="59.25">
      <c r="A13" s="55" t="s">
        <v>63</v>
      </c>
      <c r="B13" s="116" t="s">
        <v>64</v>
      </c>
      <c r="C13" s="111" t="s">
        <v>57</v>
      </c>
      <c r="D13" s="112">
        <f>D7*0.15</f>
        <v>16.05</v>
      </c>
      <c r="E13" s="113"/>
      <c r="F13" s="114">
        <f>D13*E13</f>
        <v>0</v>
      </c>
      <c r="G13" s="118"/>
    </row>
    <row r="14" spans="1:1024">
      <c r="A14" s="48"/>
      <c r="B14" s="76"/>
      <c r="C14" s="71"/>
      <c r="D14" s="61"/>
      <c r="E14" s="103"/>
      <c r="F14" s="53"/>
      <c r="G14" s="71"/>
    </row>
    <row r="15" spans="1:1024" ht="59.25">
      <c r="A15" s="55" t="s">
        <v>65</v>
      </c>
      <c r="B15" s="116" t="s">
        <v>66</v>
      </c>
      <c r="C15" s="111" t="s">
        <v>57</v>
      </c>
      <c r="D15" s="112">
        <f>D7*0.1</f>
        <v>10.700000000000001</v>
      </c>
      <c r="E15" s="113"/>
      <c r="F15" s="114">
        <f>D15*E15</f>
        <v>0</v>
      </c>
      <c r="G15" s="118"/>
    </row>
    <row r="16" spans="1:1024">
      <c r="A16" s="48"/>
      <c r="B16" s="76"/>
      <c r="C16" s="71"/>
      <c r="D16" s="61"/>
      <c r="E16" s="103"/>
      <c r="F16" s="53"/>
      <c r="G16" s="71"/>
    </row>
    <row r="17" spans="1:7" ht="42.75">
      <c r="A17" s="55" t="s">
        <v>67</v>
      </c>
      <c r="B17" s="116" t="s">
        <v>68</v>
      </c>
      <c r="C17" s="111" t="s">
        <v>57</v>
      </c>
      <c r="D17" s="112">
        <f>D7*0.03</f>
        <v>3.21</v>
      </c>
      <c r="E17" s="113"/>
      <c r="F17" s="114">
        <f>D17*E17</f>
        <v>0</v>
      </c>
      <c r="G17" s="118"/>
    </row>
    <row r="18" spans="1:7">
      <c r="A18" s="48"/>
      <c r="B18" s="76"/>
      <c r="C18" s="71"/>
      <c r="D18" s="61"/>
      <c r="E18" s="103"/>
      <c r="F18" s="53"/>
      <c r="G18" s="71"/>
    </row>
    <row r="19" spans="1:7" ht="72">
      <c r="A19" s="55" t="s">
        <v>69</v>
      </c>
      <c r="B19" s="119" t="s">
        <v>70</v>
      </c>
      <c r="C19" s="111" t="s">
        <v>62</v>
      </c>
      <c r="D19" s="112">
        <f>D7</f>
        <v>107</v>
      </c>
      <c r="E19" s="113"/>
      <c r="F19" s="114">
        <f>D19*E19</f>
        <v>0</v>
      </c>
    </row>
    <row r="20" spans="1:7">
      <c r="A20" s="48"/>
      <c r="B20" s="120"/>
      <c r="C20" s="121"/>
      <c r="D20" s="122"/>
      <c r="E20" s="103"/>
      <c r="F20" s="123"/>
      <c r="G20" s="71"/>
    </row>
    <row r="21" spans="1:7" ht="256.5">
      <c r="A21" s="55" t="s">
        <v>71</v>
      </c>
      <c r="B21" s="116" t="s">
        <v>72</v>
      </c>
      <c r="C21" s="124" t="s">
        <v>73</v>
      </c>
      <c r="D21" s="112">
        <v>80</v>
      </c>
      <c r="E21" s="113"/>
      <c r="F21" s="114">
        <f>D21*E21</f>
        <v>0</v>
      </c>
    </row>
    <row r="22" spans="1:7">
      <c r="A22" s="48"/>
      <c r="B22" s="76"/>
      <c r="C22" s="71"/>
      <c r="D22" s="61"/>
      <c r="E22" s="103"/>
      <c r="F22" s="125"/>
    </row>
    <row r="23" spans="1:7" ht="361.5">
      <c r="A23" s="48" t="s">
        <v>74</v>
      </c>
      <c r="B23" s="126" t="s">
        <v>75</v>
      </c>
      <c r="C23" s="111"/>
      <c r="D23" s="73"/>
      <c r="E23" s="103"/>
      <c r="F23" s="114"/>
      <c r="G23" s="118" t="s">
        <v>76</v>
      </c>
    </row>
    <row r="24" spans="1:7">
      <c r="A24" s="48"/>
      <c r="B24" s="126" t="s">
        <v>77</v>
      </c>
      <c r="C24" s="111" t="s">
        <v>62</v>
      </c>
      <c r="D24" s="127">
        <f>D5</f>
        <v>65.5</v>
      </c>
      <c r="E24" s="128"/>
      <c r="F24" s="114">
        <f>D24*E24</f>
        <v>0</v>
      </c>
      <c r="G24" s="118"/>
    </row>
    <row r="25" spans="1:7">
      <c r="A25" s="48"/>
      <c r="B25" s="126" t="s">
        <v>78</v>
      </c>
      <c r="C25" s="111" t="s">
        <v>62</v>
      </c>
      <c r="D25" s="73">
        <f>D6</f>
        <v>41.5</v>
      </c>
      <c r="E25" s="129"/>
      <c r="F25" s="114">
        <f>D25*E25</f>
        <v>0</v>
      </c>
      <c r="G25" s="118"/>
    </row>
    <row r="26" spans="1:7">
      <c r="A26" s="130"/>
      <c r="B26" s="131" t="s">
        <v>49</v>
      </c>
      <c r="C26" s="132"/>
      <c r="D26" s="133"/>
      <c r="E26" s="134"/>
      <c r="F26" s="135">
        <f>SUM(F7:F25)</f>
        <v>0</v>
      </c>
      <c r="G26" s="136"/>
    </row>
    <row r="27" spans="1:7">
      <c r="A27" s="137"/>
      <c r="B27" s="138"/>
      <c r="C27" s="139"/>
      <c r="D27" s="140"/>
      <c r="E27" s="141"/>
      <c r="F27" s="142"/>
      <c r="G27" s="136"/>
    </row>
    <row r="28" spans="1:7">
      <c r="A28" s="137"/>
      <c r="B28" s="138"/>
      <c r="C28" s="139"/>
      <c r="D28" s="140"/>
      <c r="E28" s="141"/>
      <c r="F28" s="142"/>
      <c r="G28" s="136"/>
    </row>
    <row r="29" spans="1:7">
      <c r="A29" s="137"/>
      <c r="B29" s="138"/>
      <c r="C29" s="139"/>
      <c r="D29" s="140"/>
      <c r="E29" s="141"/>
      <c r="F29" s="142"/>
      <c r="G29" s="136"/>
    </row>
    <row r="30" spans="1:7">
      <c r="A30" s="143" t="s">
        <v>25</v>
      </c>
      <c r="B30" s="144" t="s">
        <v>79</v>
      </c>
      <c r="C30" s="145"/>
      <c r="D30" s="146"/>
      <c r="E30" s="147"/>
      <c r="F30" s="148"/>
      <c r="G30" s="136"/>
    </row>
    <row r="31" spans="1:7">
      <c r="A31" s="48"/>
      <c r="B31" s="76"/>
      <c r="C31" s="71"/>
      <c r="D31" s="61"/>
      <c r="E31" s="103"/>
      <c r="F31" s="53"/>
      <c r="G31" s="136"/>
    </row>
    <row r="32" spans="1:7" ht="57.75">
      <c r="A32" s="55" t="s">
        <v>80</v>
      </c>
      <c r="B32" s="67" t="s">
        <v>81</v>
      </c>
      <c r="C32" s="124" t="s">
        <v>44</v>
      </c>
      <c r="D32" s="112">
        <v>1</v>
      </c>
      <c r="E32" s="113"/>
      <c r="F32" s="114">
        <f>D32*E32</f>
        <v>0</v>
      </c>
      <c r="G32" s="136"/>
    </row>
    <row r="33" spans="1:7">
      <c r="A33" s="48"/>
      <c r="B33" s="76"/>
      <c r="C33" s="71"/>
      <c r="D33" s="61"/>
      <c r="E33" s="103"/>
      <c r="F33" s="53"/>
      <c r="G33" s="136"/>
    </row>
    <row r="34" spans="1:7" ht="100.5">
      <c r="A34" s="55" t="s">
        <v>82</v>
      </c>
      <c r="B34" s="67" t="s">
        <v>83</v>
      </c>
      <c r="C34" s="111" t="s">
        <v>62</v>
      </c>
      <c r="D34" s="112">
        <v>50</v>
      </c>
      <c r="E34" s="113"/>
      <c r="F34" s="114">
        <f>D34*E34</f>
        <v>0</v>
      </c>
      <c r="G34" s="136"/>
    </row>
    <row r="35" spans="1:7">
      <c r="A35" s="149"/>
      <c r="B35" s="150"/>
      <c r="C35" s="151"/>
      <c r="D35" s="152"/>
      <c r="E35" s="153"/>
      <c r="F35" s="154"/>
      <c r="G35" s="136"/>
    </row>
    <row r="36" spans="1:7">
      <c r="A36" s="155"/>
      <c r="B36" s="156" t="s">
        <v>84</v>
      </c>
      <c r="C36" s="157"/>
      <c r="D36" s="158"/>
      <c r="E36" s="159"/>
      <c r="F36" s="160">
        <f>SUM(F32:F35)</f>
        <v>0</v>
      </c>
      <c r="G36" s="136"/>
    </row>
    <row r="37" spans="1:7">
      <c r="A37" s="155"/>
      <c r="B37" s="156" t="s">
        <v>85</v>
      </c>
      <c r="C37" s="157"/>
      <c r="D37" s="158"/>
      <c r="E37" s="159"/>
      <c r="F37" s="160">
        <f>F36+F26</f>
        <v>0</v>
      </c>
      <c r="G37" s="136"/>
    </row>
    <row r="38" spans="1:7" ht="14.85" customHeight="1"/>
    <row r="39" spans="1:7">
      <c r="A39" s="88"/>
      <c r="B39" s="161"/>
      <c r="C39" s="162"/>
      <c r="D39" s="163"/>
      <c r="E39" s="164"/>
      <c r="F39" s="165"/>
      <c r="G39" s="166"/>
    </row>
  </sheetData>
  <sheetProtection algorithmName="SHA-512" hashValue="mM7pqvTTj6KlI1445DDQEZgo0Zhnjb1Sk23SCQigQxOZFpvww1fMYCFqof9VhANkqlQmoxyJdZE8S38P0Anqow==" saltValue="FK3pQZHwvxgpOb62kS5cYA==" spinCount="100000" sheet="1" objects="1" scenarios="1"/>
  <conditionalFormatting sqref="E7 E9 E11 E13 E15 E17 E19 E21 E32 E34:E35">
    <cfRule type="expression" priority="2">
      <formula>LEN(TRIM(E7))=0</formula>
    </cfRule>
  </conditionalFormatting>
  <pageMargins left="0.86597222222222203" right="0.47222222222222199" top="0.55138888888888904" bottom="0.55138888888888904" header="0.51180555555555496" footer="0.51180555555555496"/>
  <pageSetup paperSize="9" scale="66" firstPageNumber="0" orientation="portrait" horizontalDpi="300" verticalDpi="300" r:id="rId1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K60"/>
  <sheetViews>
    <sheetView view="pageBreakPreview" zoomScaleNormal="95" workbookViewId="0">
      <selection activeCell="E8" sqref="E8"/>
    </sheetView>
  </sheetViews>
  <sheetFormatPr defaultColWidth="11.85546875" defaultRowHeight="15"/>
  <cols>
    <col min="1" max="1" width="5.7109375" style="11" customWidth="1"/>
    <col min="2" max="2" width="46.85546875" style="12" customWidth="1"/>
    <col min="3" max="3" width="7.28515625" style="14" customWidth="1"/>
    <col min="4" max="4" width="10.7109375" style="11" customWidth="1"/>
    <col min="5" max="5" width="12.140625" style="167" customWidth="1"/>
    <col min="6" max="6" width="17.7109375" style="168" customWidth="1"/>
    <col min="7" max="8" width="9.140625" style="14" customWidth="1"/>
    <col min="9" max="9" width="12.7109375" style="14" customWidth="1"/>
    <col min="10" max="63" width="9.140625" style="14" customWidth="1"/>
    <col min="1024" max="1025" width="11.5703125" customWidth="1"/>
  </cols>
  <sheetData>
    <row r="1" spans="1:63">
      <c r="A1" s="38" t="s">
        <v>27</v>
      </c>
      <c r="B1" s="169" t="s">
        <v>28</v>
      </c>
      <c r="C1" s="170"/>
      <c r="D1" s="170"/>
      <c r="E1" s="171"/>
      <c r="F1" s="172"/>
    </row>
    <row r="2" spans="1:63" ht="45">
      <c r="A2" s="43" t="s">
        <v>17</v>
      </c>
      <c r="B2" s="43" t="s">
        <v>18</v>
      </c>
      <c r="C2" s="44" t="s">
        <v>32</v>
      </c>
      <c r="D2" s="173" t="s">
        <v>33</v>
      </c>
      <c r="E2" s="174" t="s">
        <v>34</v>
      </c>
      <c r="F2" s="175" t="s">
        <v>35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</row>
    <row r="3" spans="1:63">
      <c r="A3" s="176"/>
      <c r="B3" s="177"/>
      <c r="C3" s="178"/>
      <c r="D3" s="179"/>
      <c r="E3" s="180"/>
      <c r="F3" s="181"/>
    </row>
    <row r="4" spans="1:63">
      <c r="A4" s="38" t="s">
        <v>86</v>
      </c>
      <c r="B4" s="169" t="s">
        <v>87</v>
      </c>
      <c r="C4" s="169"/>
      <c r="D4" s="169"/>
      <c r="E4" s="171"/>
      <c r="F4" s="172"/>
    </row>
    <row r="5" spans="1:63">
      <c r="A5" s="182" t="s">
        <v>22</v>
      </c>
      <c r="B5" s="183" t="s">
        <v>88</v>
      </c>
      <c r="C5" s="183"/>
      <c r="D5" s="183"/>
      <c r="E5" s="184"/>
      <c r="F5" s="185"/>
    </row>
    <row r="6" spans="1:63" ht="57">
      <c r="A6" s="176"/>
      <c r="B6" s="177" t="s">
        <v>89</v>
      </c>
      <c r="C6" s="178"/>
      <c r="D6" s="179"/>
      <c r="E6" s="180"/>
      <c r="F6" s="181"/>
    </row>
    <row r="7" spans="1:63" ht="7.5" customHeight="1">
      <c r="A7" s="176"/>
      <c r="B7" s="177"/>
      <c r="C7" s="178"/>
      <c r="D7" s="179"/>
      <c r="E7" s="186"/>
      <c r="F7" s="187"/>
    </row>
    <row r="8" spans="1:63">
      <c r="A8" s="176" t="s">
        <v>22</v>
      </c>
      <c r="B8" s="12" t="s">
        <v>90</v>
      </c>
      <c r="C8" s="178" t="s">
        <v>44</v>
      </c>
      <c r="D8" s="179">
        <v>11</v>
      </c>
      <c r="E8" s="186"/>
      <c r="F8" s="187">
        <f t="shared" ref="F8:F13" si="0">E8*D8</f>
        <v>0</v>
      </c>
    </row>
    <row r="9" spans="1:63">
      <c r="A9" s="176" t="s">
        <v>25</v>
      </c>
      <c r="B9" s="12" t="s">
        <v>91</v>
      </c>
      <c r="C9" s="178" t="s">
        <v>44</v>
      </c>
      <c r="D9" s="179">
        <v>9</v>
      </c>
      <c r="E9" s="186"/>
      <c r="F9" s="187">
        <f t="shared" si="0"/>
        <v>0</v>
      </c>
    </row>
    <row r="10" spans="1:63">
      <c r="A10" s="176" t="s">
        <v>27</v>
      </c>
      <c r="B10" s="12" t="s">
        <v>92</v>
      </c>
      <c r="C10" s="178" t="s">
        <v>44</v>
      </c>
      <c r="D10" s="179">
        <v>9</v>
      </c>
      <c r="E10" s="186"/>
      <c r="F10" s="187">
        <f t="shared" si="0"/>
        <v>0</v>
      </c>
    </row>
    <row r="11" spans="1:63">
      <c r="A11" s="176" t="s">
        <v>29</v>
      </c>
      <c r="B11" s="12" t="s">
        <v>93</v>
      </c>
      <c r="C11" s="178" t="s">
        <v>44</v>
      </c>
      <c r="D11" s="179">
        <v>7</v>
      </c>
      <c r="E11" s="186"/>
      <c r="F11" s="187">
        <f t="shared" si="0"/>
        <v>0</v>
      </c>
    </row>
    <row r="12" spans="1:63">
      <c r="A12" s="176" t="s">
        <v>94</v>
      </c>
      <c r="B12" s="12" t="s">
        <v>95</v>
      </c>
      <c r="C12" s="178" t="s">
        <v>44</v>
      </c>
      <c r="D12" s="179">
        <v>4</v>
      </c>
      <c r="E12" s="186"/>
      <c r="F12" s="187">
        <f t="shared" si="0"/>
        <v>0</v>
      </c>
    </row>
    <row r="13" spans="1:63">
      <c r="A13" s="176" t="s">
        <v>96</v>
      </c>
      <c r="B13" s="12" t="s">
        <v>97</v>
      </c>
      <c r="C13" s="178" t="s">
        <v>44</v>
      </c>
      <c r="D13" s="179">
        <v>3</v>
      </c>
      <c r="E13" s="186"/>
      <c r="F13" s="187">
        <f t="shared" si="0"/>
        <v>0</v>
      </c>
    </row>
    <row r="14" spans="1:63">
      <c r="A14" s="176"/>
      <c r="B14" s="188" t="s">
        <v>98</v>
      </c>
      <c r="C14" s="178"/>
      <c r="D14" s="179">
        <f>SUM(D8:D13)</f>
        <v>43</v>
      </c>
      <c r="E14" s="186"/>
      <c r="F14" s="187"/>
    </row>
    <row r="15" spans="1:63" ht="14.85" customHeight="1">
      <c r="A15" s="182" t="s">
        <v>25</v>
      </c>
      <c r="B15" s="183" t="s">
        <v>99</v>
      </c>
      <c r="C15" s="183"/>
      <c r="D15" s="183"/>
      <c r="E15" s="189"/>
      <c r="F15" s="190"/>
    </row>
    <row r="16" spans="1:63" ht="7.5" customHeight="1">
      <c r="A16" s="61"/>
      <c r="B16" s="60"/>
      <c r="C16" s="178"/>
      <c r="D16" s="179"/>
      <c r="E16" s="186"/>
      <c r="F16" s="191"/>
    </row>
    <row r="17" spans="1:6">
      <c r="A17" s="61" t="s">
        <v>100</v>
      </c>
      <c r="B17" s="60" t="s">
        <v>101</v>
      </c>
      <c r="C17" s="178" t="s">
        <v>44</v>
      </c>
      <c r="D17" s="179">
        <v>4</v>
      </c>
      <c r="E17" s="186"/>
      <c r="F17" s="187">
        <f>E17*D17</f>
        <v>0</v>
      </c>
    </row>
    <row r="18" spans="1:6">
      <c r="A18" s="61" t="s">
        <v>102</v>
      </c>
      <c r="B18" s="12" t="s">
        <v>103</v>
      </c>
      <c r="C18" s="178" t="s">
        <v>44</v>
      </c>
      <c r="D18" s="179">
        <v>1</v>
      </c>
      <c r="E18" s="186"/>
      <c r="F18" s="187">
        <f>E18*D18</f>
        <v>0</v>
      </c>
    </row>
    <row r="19" spans="1:6">
      <c r="A19" s="61" t="s">
        <v>104</v>
      </c>
      <c r="B19" s="12" t="s">
        <v>105</v>
      </c>
      <c r="C19" s="178" t="s">
        <v>44</v>
      </c>
      <c r="D19" s="179">
        <v>1</v>
      </c>
      <c r="E19" s="186"/>
      <c r="F19" s="187">
        <f>E19*D19</f>
        <v>0</v>
      </c>
    </row>
    <row r="20" spans="1:6">
      <c r="A20" s="176"/>
      <c r="B20" s="188" t="s">
        <v>98</v>
      </c>
      <c r="C20" s="178"/>
      <c r="D20" s="179">
        <f>SUM(D17:D19)</f>
        <v>6</v>
      </c>
      <c r="E20" s="186"/>
      <c r="F20" s="187"/>
    </row>
    <row r="21" spans="1:6">
      <c r="A21" s="182" t="s">
        <v>27</v>
      </c>
      <c r="B21" s="183" t="s">
        <v>106</v>
      </c>
      <c r="C21" s="183"/>
      <c r="D21" s="183"/>
      <c r="E21" s="189"/>
      <c r="F21" s="190"/>
    </row>
    <row r="22" spans="1:6" ht="7.5" customHeight="1">
      <c r="A22" s="176"/>
      <c r="B22" s="177"/>
      <c r="C22" s="178"/>
      <c r="D22" s="179"/>
      <c r="E22" s="186"/>
      <c r="F22" s="187"/>
    </row>
    <row r="23" spans="1:6" ht="57">
      <c r="A23" s="176"/>
      <c r="B23" s="177" t="s">
        <v>107</v>
      </c>
      <c r="C23" s="178"/>
      <c r="D23" s="179"/>
      <c r="E23" s="186"/>
      <c r="F23" s="187"/>
    </row>
    <row r="24" spans="1:6">
      <c r="A24" s="176" t="s">
        <v>108</v>
      </c>
      <c r="B24" s="192" t="s">
        <v>109</v>
      </c>
      <c r="C24" s="178" t="s">
        <v>44</v>
      </c>
      <c r="D24" s="179">
        <v>8</v>
      </c>
      <c r="E24" s="186"/>
      <c r="F24" s="187">
        <f t="shared" ref="F24:F29" si="1">E24*D24</f>
        <v>0</v>
      </c>
    </row>
    <row r="25" spans="1:6">
      <c r="A25" s="176" t="s">
        <v>110</v>
      </c>
      <c r="B25" s="12" t="s">
        <v>111</v>
      </c>
      <c r="C25" s="178" t="s">
        <v>44</v>
      </c>
      <c r="D25" s="179">
        <v>7</v>
      </c>
      <c r="E25" s="186"/>
      <c r="F25" s="187">
        <f t="shared" si="1"/>
        <v>0</v>
      </c>
    </row>
    <row r="26" spans="1:6">
      <c r="A26" s="176" t="s">
        <v>112</v>
      </c>
      <c r="B26" s="192" t="s">
        <v>113</v>
      </c>
      <c r="C26" s="178" t="s">
        <v>44</v>
      </c>
      <c r="D26" s="179">
        <v>14</v>
      </c>
      <c r="E26" s="186"/>
      <c r="F26" s="187">
        <f t="shared" si="1"/>
        <v>0</v>
      </c>
    </row>
    <row r="27" spans="1:6">
      <c r="A27" s="176" t="s">
        <v>114</v>
      </c>
      <c r="B27" s="192" t="s">
        <v>115</v>
      </c>
      <c r="C27" s="178" t="s">
        <v>44</v>
      </c>
      <c r="D27" s="179">
        <v>13</v>
      </c>
      <c r="E27" s="186"/>
      <c r="F27" s="187">
        <f t="shared" si="1"/>
        <v>0</v>
      </c>
    </row>
    <row r="28" spans="1:6">
      <c r="A28" s="176" t="s">
        <v>116</v>
      </c>
      <c r="B28" s="192" t="s">
        <v>117</v>
      </c>
      <c r="C28" s="178" t="s">
        <v>44</v>
      </c>
      <c r="D28" s="179">
        <v>21</v>
      </c>
      <c r="E28" s="186"/>
      <c r="F28" s="187">
        <f t="shared" si="1"/>
        <v>0</v>
      </c>
    </row>
    <row r="29" spans="1:6">
      <c r="A29" s="176" t="s">
        <v>118</v>
      </c>
      <c r="B29" s="192" t="s">
        <v>119</v>
      </c>
      <c r="C29" s="178" t="s">
        <v>44</v>
      </c>
      <c r="D29" s="179">
        <v>6</v>
      </c>
      <c r="E29" s="186"/>
      <c r="F29" s="187">
        <f t="shared" si="1"/>
        <v>0</v>
      </c>
    </row>
    <row r="30" spans="1:6">
      <c r="A30" s="176"/>
      <c r="B30" s="188" t="s">
        <v>98</v>
      </c>
      <c r="C30" s="178"/>
      <c r="D30" s="179">
        <f>SUM(D24:D29)</f>
        <v>69</v>
      </c>
      <c r="E30" s="186"/>
      <c r="F30" s="187"/>
    </row>
    <row r="31" spans="1:6">
      <c r="A31" s="176"/>
      <c r="B31" s="188"/>
      <c r="C31" s="178"/>
      <c r="D31" s="179"/>
      <c r="E31" s="186"/>
      <c r="F31" s="187"/>
    </row>
    <row r="32" spans="1:6">
      <c r="A32" s="193"/>
      <c r="B32" s="194" t="s">
        <v>120</v>
      </c>
      <c r="C32" s="195" t="s">
        <v>44</v>
      </c>
      <c r="D32" s="196">
        <f>D30+D20+D14</f>
        <v>118</v>
      </c>
      <c r="E32" s="197"/>
      <c r="F32" s="198"/>
    </row>
    <row r="33" spans="1:6">
      <c r="A33" s="193"/>
      <c r="B33" s="194" t="s">
        <v>121</v>
      </c>
      <c r="C33" s="195" t="s">
        <v>122</v>
      </c>
      <c r="D33" s="196">
        <v>30</v>
      </c>
      <c r="E33" s="197"/>
      <c r="F33" s="198"/>
    </row>
    <row r="34" spans="1:6" ht="86.25">
      <c r="A34" s="193" t="s">
        <v>29</v>
      </c>
      <c r="B34" s="199" t="s">
        <v>123</v>
      </c>
      <c r="C34" s="195" t="s">
        <v>122</v>
      </c>
      <c r="D34" s="196">
        <v>30</v>
      </c>
      <c r="E34" s="200"/>
      <c r="F34" s="201">
        <f>D34*E34</f>
        <v>0</v>
      </c>
    </row>
    <row r="35" spans="1:6">
      <c r="A35" s="176"/>
      <c r="B35" s="202"/>
      <c r="C35" s="203"/>
      <c r="D35" s="204"/>
      <c r="E35" s="205"/>
      <c r="F35" s="206"/>
    </row>
    <row r="36" spans="1:6" ht="71.25">
      <c r="A36" s="207" t="s">
        <v>100</v>
      </c>
      <c r="B36" s="208" t="s">
        <v>124</v>
      </c>
      <c r="C36" s="209"/>
      <c r="D36" s="210"/>
      <c r="E36" s="211"/>
      <c r="F36" s="212"/>
    </row>
    <row r="37" spans="1:6">
      <c r="A37" s="176"/>
      <c r="B37" s="188" t="s">
        <v>125</v>
      </c>
      <c r="C37" s="213" t="s">
        <v>44</v>
      </c>
      <c r="D37" s="214">
        <f>D14</f>
        <v>43</v>
      </c>
      <c r="E37" s="186"/>
      <c r="F37" s="187">
        <f>E37*D37</f>
        <v>0</v>
      </c>
    </row>
    <row r="38" spans="1:6">
      <c r="A38" s="176"/>
      <c r="B38" s="188" t="s">
        <v>126</v>
      </c>
      <c r="C38" s="213" t="s">
        <v>44</v>
      </c>
      <c r="D38" s="214">
        <v>8</v>
      </c>
      <c r="E38" s="186"/>
      <c r="F38" s="187">
        <f>E38*D38</f>
        <v>0</v>
      </c>
    </row>
    <row r="39" spans="1:6">
      <c r="A39" s="176"/>
      <c r="B39" s="215" t="s">
        <v>127</v>
      </c>
      <c r="C39" s="213" t="s">
        <v>44</v>
      </c>
      <c r="D39" s="214">
        <v>12</v>
      </c>
      <c r="E39" s="186"/>
      <c r="F39" s="187">
        <f>E39*D39</f>
        <v>0</v>
      </c>
    </row>
    <row r="40" spans="1:6">
      <c r="A40" s="193"/>
      <c r="B40" s="194" t="s">
        <v>128</v>
      </c>
      <c r="C40" s="216" t="s">
        <v>44</v>
      </c>
      <c r="D40" s="217">
        <f>D30</f>
        <v>69</v>
      </c>
      <c r="E40" s="197"/>
      <c r="F40" s="198">
        <f>E40*D40</f>
        <v>0</v>
      </c>
    </row>
    <row r="41" spans="1:6" ht="42.75">
      <c r="A41" s="218" t="s">
        <v>96</v>
      </c>
      <c r="B41" s="219" t="s">
        <v>129</v>
      </c>
      <c r="C41" s="216" t="s">
        <v>130</v>
      </c>
      <c r="D41" s="220">
        <f>D32*0.003</f>
        <v>0.35399999999999998</v>
      </c>
      <c r="E41" s="221"/>
      <c r="F41" s="198">
        <f>E41*D41</f>
        <v>0</v>
      </c>
    </row>
    <row r="42" spans="1:6" ht="11.1" customHeight="1">
      <c r="A42" s="222"/>
      <c r="B42" s="223"/>
      <c r="C42" s="213"/>
      <c r="D42" s="224"/>
      <c r="E42" s="225"/>
      <c r="F42" s="187"/>
    </row>
    <row r="43" spans="1:6" ht="71.25">
      <c r="A43" s="193" t="s">
        <v>131</v>
      </c>
      <c r="B43" s="226" t="s">
        <v>132</v>
      </c>
      <c r="C43" s="195" t="s">
        <v>133</v>
      </c>
      <c r="D43" s="227">
        <f>D32*3</f>
        <v>354</v>
      </c>
      <c r="E43" s="197"/>
      <c r="F43" s="198">
        <f>E43*D43</f>
        <v>0</v>
      </c>
    </row>
    <row r="44" spans="1:6">
      <c r="A44" s="176"/>
      <c r="B44" s="228"/>
      <c r="C44" s="178"/>
      <c r="D44" s="229"/>
      <c r="E44" s="186"/>
      <c r="F44" s="187"/>
    </row>
    <row r="45" spans="1:6" ht="29.25">
      <c r="A45" s="57" t="s">
        <v>108</v>
      </c>
      <c r="B45" s="56" t="s">
        <v>134</v>
      </c>
      <c r="C45" s="195" t="s">
        <v>135</v>
      </c>
      <c r="D45" s="220">
        <f>D33*0.02</f>
        <v>0.6</v>
      </c>
      <c r="E45" s="197"/>
      <c r="F45" s="198">
        <f>E45*D45</f>
        <v>0</v>
      </c>
    </row>
    <row r="46" spans="1:6">
      <c r="A46" s="61"/>
      <c r="B46" s="60"/>
      <c r="C46" s="178"/>
      <c r="D46" s="224"/>
      <c r="E46" s="186"/>
      <c r="F46" s="187"/>
    </row>
    <row r="47" spans="1:6">
      <c r="A47" s="230"/>
      <c r="B47" s="231" t="s">
        <v>136</v>
      </c>
      <c r="C47" s="232"/>
      <c r="D47" s="233"/>
      <c r="E47" s="234"/>
      <c r="F47" s="235">
        <f>SUM(F8:F46)</f>
        <v>0</v>
      </c>
    </row>
    <row r="48" spans="1:6">
      <c r="A48" s="176"/>
      <c r="B48" s="177"/>
      <c r="C48" s="178"/>
      <c r="D48" s="179"/>
      <c r="E48" s="186"/>
      <c r="F48" s="191"/>
    </row>
    <row r="49" spans="1:6">
      <c r="A49" s="38" t="s">
        <v>137</v>
      </c>
      <c r="B49" s="169" t="s">
        <v>138</v>
      </c>
      <c r="C49" s="169"/>
      <c r="D49" s="169"/>
      <c r="E49" s="236"/>
      <c r="F49" s="237"/>
    </row>
    <row r="50" spans="1:6">
      <c r="A50" s="182"/>
      <c r="B50" s="183"/>
      <c r="C50" s="183"/>
      <c r="D50" s="183"/>
      <c r="E50" s="189"/>
      <c r="F50" s="190"/>
    </row>
    <row r="51" spans="1:6" ht="86.25">
      <c r="A51" s="238" t="s">
        <v>22</v>
      </c>
      <c r="B51" s="239" t="s">
        <v>139</v>
      </c>
      <c r="C51" s="61" t="s">
        <v>140</v>
      </c>
      <c r="D51" s="240">
        <f>D53*0.1</f>
        <v>23.200000000000003</v>
      </c>
      <c r="E51" s="241"/>
      <c r="F51" s="242">
        <f>E51*D51</f>
        <v>0</v>
      </c>
    </row>
    <row r="52" spans="1:6">
      <c r="A52" s="182"/>
      <c r="B52" s="183"/>
      <c r="C52" s="243"/>
      <c r="D52" s="244"/>
      <c r="E52" s="245"/>
      <c r="F52" s="246"/>
    </row>
    <row r="53" spans="1:6" ht="85.5">
      <c r="A53" s="247" t="s">
        <v>25</v>
      </c>
      <c r="B53" s="248" t="s">
        <v>141</v>
      </c>
      <c r="C53" s="61" t="s">
        <v>142</v>
      </c>
      <c r="D53" s="240">
        <f>368-30-106</f>
        <v>232</v>
      </c>
      <c r="E53" s="241"/>
      <c r="F53" s="242">
        <f>E53*D53</f>
        <v>0</v>
      </c>
    </row>
    <row r="54" spans="1:6">
      <c r="A54" s="247"/>
      <c r="B54" s="249" t="s">
        <v>143</v>
      </c>
      <c r="C54" s="230"/>
      <c r="D54" s="250"/>
      <c r="E54" s="251"/>
      <c r="F54" s="252">
        <f>F53+F51</f>
        <v>0</v>
      </c>
    </row>
    <row r="55" spans="1:6">
      <c r="A55" s="176"/>
      <c r="B55" s="177"/>
      <c r="C55" s="178"/>
      <c r="D55" s="253"/>
      <c r="E55" s="186"/>
      <c r="F55" s="187"/>
    </row>
    <row r="56" spans="1:6">
      <c r="A56" s="176"/>
      <c r="B56" s="254"/>
      <c r="C56" s="178"/>
      <c r="D56" s="179"/>
      <c r="E56" s="186"/>
      <c r="F56" s="191"/>
    </row>
    <row r="57" spans="1:6">
      <c r="A57" s="255"/>
      <c r="B57" s="256" t="s">
        <v>144</v>
      </c>
      <c r="C57" s="256"/>
      <c r="D57" s="256"/>
      <c r="E57" s="257"/>
      <c r="F57" s="258"/>
    </row>
    <row r="58" spans="1:6">
      <c r="A58" s="247" t="s">
        <v>86</v>
      </c>
      <c r="B58" s="259" t="s">
        <v>145</v>
      </c>
      <c r="C58" s="260" t="s">
        <v>24</v>
      </c>
      <c r="D58" s="261"/>
      <c r="E58" s="262"/>
      <c r="F58" s="263">
        <f>F47</f>
        <v>0</v>
      </c>
    </row>
    <row r="59" spans="1:6">
      <c r="A59" s="247" t="s">
        <v>137</v>
      </c>
      <c r="B59" s="259" t="s">
        <v>138</v>
      </c>
      <c r="C59" s="260" t="s">
        <v>24</v>
      </c>
      <c r="D59" s="261"/>
      <c r="E59" s="262"/>
      <c r="F59" s="263">
        <f>F54</f>
        <v>0</v>
      </c>
    </row>
    <row r="60" spans="1:6" ht="19.5" customHeight="1">
      <c r="A60" s="264"/>
      <c r="B60" s="265" t="s">
        <v>146</v>
      </c>
      <c r="C60" s="266" t="s">
        <v>24</v>
      </c>
      <c r="D60" s="267"/>
      <c r="E60" s="268"/>
      <c r="F60" s="269">
        <f>SUM(F58:F59)</f>
        <v>0</v>
      </c>
    </row>
  </sheetData>
  <sheetProtection password="F237" sheet="1" objects="1" scenarios="1"/>
  <conditionalFormatting sqref="E34:E35">
    <cfRule type="expression" priority="2">
      <formula>LEN(TRIM(E34))=0</formula>
    </cfRule>
  </conditionalFormatting>
  <pageMargins left="0.86597222222222203" right="0.47222222222222199" top="0.55138888888888904" bottom="0.55138888888888904" header="0.51180555555555496" footer="0.51180555555555496"/>
  <pageSetup paperSize="9" scale="87" firstPageNumber="0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21"/>
  <sheetViews>
    <sheetView view="pageBreakPreview" zoomScaleNormal="95" workbookViewId="0">
      <selection activeCell="F6" sqref="F6"/>
    </sheetView>
  </sheetViews>
  <sheetFormatPr defaultColWidth="11.85546875" defaultRowHeight="15"/>
  <cols>
    <col min="1" max="1" width="1.28515625" style="14" customWidth="1"/>
    <col min="2" max="2" width="5.7109375" style="84" customWidth="1"/>
    <col min="3" max="3" width="46.28515625" style="12" customWidth="1"/>
    <col min="4" max="4" width="10.7109375" style="14" customWidth="1"/>
    <col min="5" max="5" width="10.85546875" style="14" customWidth="1"/>
    <col min="6" max="6" width="12.42578125" style="270" customWidth="1"/>
    <col min="7" max="7" width="14.7109375" style="271" customWidth="1"/>
    <col min="8" max="10" width="11.5703125" style="14" customWidth="1"/>
    <col min="11" max="11" width="33.42578125" style="14" customWidth="1"/>
    <col min="12" max="64" width="11.5703125" style="14" customWidth="1"/>
  </cols>
  <sheetData>
    <row r="1" spans="2:7">
      <c r="B1" s="272" t="s">
        <v>29</v>
      </c>
      <c r="C1" s="273" t="s">
        <v>147</v>
      </c>
      <c r="D1" s="170"/>
      <c r="E1" s="274"/>
      <c r="F1" s="275"/>
      <c r="G1" s="276"/>
    </row>
    <row r="2" spans="2:7" ht="30">
      <c r="B2" s="277" t="s">
        <v>17</v>
      </c>
      <c r="C2" s="278" t="s">
        <v>18</v>
      </c>
      <c r="D2" s="279" t="s">
        <v>32</v>
      </c>
      <c r="E2" s="280" t="s">
        <v>33</v>
      </c>
      <c r="F2" s="281" t="s">
        <v>34</v>
      </c>
      <c r="G2" s="282" t="s">
        <v>35</v>
      </c>
    </row>
    <row r="3" spans="2:7">
      <c r="B3" s="48"/>
      <c r="C3" s="60"/>
      <c r="D3" s="71"/>
      <c r="E3" s="71"/>
      <c r="F3" s="283"/>
      <c r="G3" s="284"/>
    </row>
    <row r="4" spans="2:7">
      <c r="B4" s="48"/>
      <c r="C4" s="60"/>
      <c r="D4" s="71"/>
      <c r="E4" s="71"/>
      <c r="F4" s="283"/>
      <c r="G4" s="284"/>
    </row>
    <row r="5" spans="2:7">
      <c r="B5" s="285"/>
      <c r="C5" s="286" t="s">
        <v>148</v>
      </c>
      <c r="D5" s="287"/>
      <c r="E5" s="287"/>
      <c r="F5" s="288"/>
      <c r="G5" s="289"/>
    </row>
    <row r="6" spans="2:7" ht="142.5">
      <c r="B6" s="55" t="s">
        <v>22</v>
      </c>
      <c r="C6" s="290" t="s">
        <v>149</v>
      </c>
      <c r="D6" s="124" t="s">
        <v>44</v>
      </c>
      <c r="E6" s="291">
        <v>2</v>
      </c>
      <c r="F6" s="292"/>
      <c r="G6" s="293">
        <f>E6*F6</f>
        <v>0</v>
      </c>
    </row>
    <row r="7" spans="2:7">
      <c r="B7" s="48"/>
      <c r="C7" s="294"/>
      <c r="D7" s="64"/>
      <c r="E7" s="295"/>
      <c r="F7" s="296"/>
      <c r="G7" s="297"/>
    </row>
    <row r="8" spans="2:7">
      <c r="B8" s="285"/>
      <c r="C8" s="286" t="s">
        <v>150</v>
      </c>
      <c r="D8" s="287"/>
      <c r="E8" s="287"/>
      <c r="F8" s="288"/>
      <c r="G8" s="289"/>
    </row>
    <row r="9" spans="2:7" ht="99.75">
      <c r="B9" s="55" t="s">
        <v>25</v>
      </c>
      <c r="C9" s="298" t="s">
        <v>151</v>
      </c>
      <c r="D9" s="299" t="s">
        <v>44</v>
      </c>
      <c r="E9" s="300">
        <v>1</v>
      </c>
      <c r="F9" s="301"/>
      <c r="G9" s="302">
        <f>E9*F9</f>
        <v>0</v>
      </c>
    </row>
    <row r="10" spans="2:7">
      <c r="B10" s="48"/>
      <c r="C10" s="303"/>
      <c r="D10" s="304"/>
      <c r="E10" s="305"/>
      <c r="F10" s="306"/>
      <c r="G10" s="307"/>
    </row>
    <row r="11" spans="2:7">
      <c r="B11" s="285"/>
      <c r="C11" s="286" t="s">
        <v>152</v>
      </c>
      <c r="D11" s="287"/>
      <c r="E11" s="287"/>
      <c r="F11" s="288"/>
      <c r="G11" s="289"/>
    </row>
    <row r="12" spans="2:7" ht="29.25">
      <c r="B12" s="55" t="s">
        <v>27</v>
      </c>
      <c r="C12" s="56" t="s">
        <v>153</v>
      </c>
      <c r="D12" s="299" t="s">
        <v>44</v>
      </c>
      <c r="E12" s="300">
        <v>1</v>
      </c>
      <c r="F12" s="301"/>
      <c r="G12" s="302">
        <f>E12*F12</f>
        <v>0</v>
      </c>
    </row>
    <row r="13" spans="2:7">
      <c r="B13" s="48"/>
      <c r="C13" s="303"/>
      <c r="D13" s="304"/>
      <c r="E13" s="305"/>
      <c r="F13" s="306"/>
      <c r="G13" s="307"/>
    </row>
    <row r="14" spans="2:7">
      <c r="B14" s="285"/>
      <c r="C14" s="286" t="s">
        <v>154</v>
      </c>
      <c r="D14" s="287"/>
      <c r="E14" s="287"/>
      <c r="F14" s="288"/>
      <c r="G14" s="289"/>
    </row>
    <row r="15" spans="2:7">
      <c r="B15" s="48"/>
      <c r="C15" s="60"/>
      <c r="D15" s="71"/>
      <c r="E15" s="71"/>
      <c r="F15" s="283"/>
      <c r="G15" s="284"/>
    </row>
    <row r="16" spans="2:7" ht="28.5">
      <c r="B16" s="55" t="s">
        <v>29</v>
      </c>
      <c r="C16" s="298" t="s">
        <v>155</v>
      </c>
      <c r="D16" s="299" t="s">
        <v>44</v>
      </c>
      <c r="E16" s="300">
        <v>3</v>
      </c>
      <c r="F16" s="301"/>
      <c r="G16" s="302">
        <f>E16*F16</f>
        <v>0</v>
      </c>
    </row>
    <row r="17" spans="2:7">
      <c r="B17" s="48"/>
      <c r="C17" s="60"/>
      <c r="D17" s="71"/>
      <c r="E17" s="71"/>
      <c r="F17" s="283"/>
      <c r="G17" s="284"/>
    </row>
    <row r="18" spans="2:7">
      <c r="B18" s="155"/>
      <c r="C18" s="308" t="s">
        <v>156</v>
      </c>
      <c r="D18" s="157"/>
      <c r="E18" s="158"/>
      <c r="F18" s="309"/>
      <c r="G18" s="310">
        <f>SUM(G4:G16)</f>
        <v>0</v>
      </c>
    </row>
    <row r="21" spans="2:7">
      <c r="D21"/>
      <c r="E21"/>
      <c r="F21" s="311"/>
      <c r="G21" s="311"/>
    </row>
  </sheetData>
  <sheetProtection password="F237" sheet="1" objects="1" scenarios="1"/>
  <conditionalFormatting sqref="F6">
    <cfRule type="expression" priority="2">
      <formula>LEN(TRIM(F6))=0</formula>
    </cfRule>
  </conditionalFormatting>
  <conditionalFormatting sqref="F9:F10 F12:F13 F16">
    <cfRule type="expression" priority="3">
      <formula>LEN(TRIM(F9))=0</formula>
    </cfRule>
  </conditionalFormatting>
  <pageMargins left="0.86597222222222203" right="0.47222222222222199" top="0.55138888888888904" bottom="0.55138888888888904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39868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NALOV</vt:lpstr>
      <vt:lpstr>REKAPITULACIJA</vt:lpstr>
      <vt:lpstr>PRIPREMNI RADOVI</vt:lpstr>
      <vt:lpstr>gragrađevinski radovi staza i d</vt:lpstr>
      <vt:lpstr>hortikultura</vt:lpstr>
      <vt:lpstr>oprema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Opcina Podravske Sesvete</cp:lastModifiedBy>
  <cp:revision>66</cp:revision>
  <dcterms:created xsi:type="dcterms:W3CDTF">2006-09-16T00:00:00Z</dcterms:created>
  <dcterms:modified xsi:type="dcterms:W3CDTF">2024-09-26T10:39:22Z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